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JICA11\Dropbox\Consultoría JICA\3ra etapa\Marco Normativo Regulatorio\ANEXOS_V7\"/>
    </mc:Choice>
  </mc:AlternateContent>
  <xr:revisionPtr revIDLastSave="0" documentId="13_ncr:1_{977DF0F7-3B77-4A9A-80E6-6DA5D559EEC2}" xr6:coauthVersionLast="47" xr6:coauthVersionMax="47" xr10:uidLastSave="{00000000-0000-0000-0000-000000000000}"/>
  <bookViews>
    <workbookView xWindow="-108" yWindow="-108" windowWidth="23256" windowHeight="12456" activeTab="2" xr2:uid="{00000000-000D-0000-FFFF-FFFF00000000}"/>
  </bookViews>
  <sheets>
    <sheet name="Cálculo" sheetId="2" r:id="rId1"/>
    <sheet name="Reporte" sheetId="1" r:id="rId2"/>
    <sheet name="Formulario final" sheetId="3" r:id="rId3"/>
  </sheets>
  <definedNames>
    <definedName name="_xlnm._FilterDatabase" localSheetId="0" hidden="1">Cálculo!#REF!</definedName>
    <definedName name="_xlnm.Print_Area" localSheetId="0">Cálculo!$B$2:$H$260</definedName>
    <definedName name="_xlnm.Print_Area" localSheetId="2">'Formulario final'!$A$1:$H$60</definedName>
    <definedName name="_xlnm.Print_Area" localSheetId="1">Reporte!$A$1:$L$73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9" i="2" l="1"/>
  <c r="F27" i="3"/>
  <c r="C39" i="3"/>
  <c r="C40" i="3"/>
  <c r="C41" i="3"/>
  <c r="C42" i="3"/>
  <c r="C43" i="3"/>
  <c r="C44" i="3"/>
  <c r="C45" i="3"/>
  <c r="C46" i="3"/>
  <c r="C47" i="3"/>
  <c r="C48" i="3"/>
  <c r="C49" i="3"/>
  <c r="C50" i="3"/>
  <c r="C51" i="3"/>
  <c r="C52" i="3"/>
  <c r="C53" i="3"/>
  <c r="J63" i="1" a="1"/>
  <c r="J63" i="1" s="1"/>
  <c r="F44" i="3" s="1"/>
  <c r="J62" i="1" a="1"/>
  <c r="J62" i="1" s="1"/>
  <c r="F43" i="3" s="1"/>
  <c r="J47" i="1" a="1"/>
  <c r="J47" i="1" s="1"/>
  <c r="F28" i="3" s="1"/>
  <c r="J53" i="1" l="1" a="1"/>
  <c r="J53" i="1" s="1"/>
  <c r="F34" i="3" s="1"/>
  <c r="J60" i="1"/>
  <c r="F41" i="3" s="1"/>
  <c r="J57" i="1" a="1"/>
  <c r="J57" i="1" s="1"/>
  <c r="F38" i="3" s="1"/>
  <c r="H158" i="2"/>
  <c r="H52" i="2"/>
  <c r="H21" i="2"/>
  <c r="H95" i="2"/>
  <c r="H47" i="2"/>
  <c r="H199" i="2" l="1"/>
  <c r="H117" i="2"/>
  <c r="H172" i="2"/>
  <c r="H140" i="2"/>
  <c r="H66" i="2"/>
  <c r="H127" i="2"/>
  <c r="H90" i="2"/>
  <c r="H129" i="2"/>
  <c r="H196" i="2"/>
  <c r="H167" i="2"/>
  <c r="H32" i="2"/>
  <c r="H206" i="2"/>
  <c r="H57" i="2"/>
  <c r="H169" i="2"/>
  <c r="H161" i="2"/>
  <c r="H185" i="2"/>
  <c r="H212" i="2"/>
  <c r="H139" i="2"/>
  <c r="H166" i="2"/>
  <c r="H147" i="2"/>
  <c r="H256" i="2"/>
  <c r="H82" i="2"/>
  <c r="K16" i="1"/>
  <c r="J64" i="1"/>
  <c r="F45" i="3" s="1"/>
  <c r="J48" i="1"/>
  <c r="F29" i="3" s="1"/>
  <c r="H195" i="2"/>
  <c r="C16" i="3"/>
  <c r="C17" i="3"/>
  <c r="C18" i="3"/>
  <c r="C19" i="3"/>
  <c r="C20" i="3"/>
  <c r="C21" i="3"/>
  <c r="J61" i="1" l="1"/>
  <c r="F42" i="3" s="1"/>
  <c r="J59" i="1"/>
  <c r="F40" i="3" s="1"/>
  <c r="J58" i="1"/>
  <c r="F39" i="3" s="1"/>
  <c r="J56" i="1" a="1"/>
  <c r="J56" i="1" s="1"/>
  <c r="F37" i="3" s="1"/>
  <c r="J55" i="1"/>
  <c r="F36" i="3" s="1"/>
  <c r="J51" i="1" a="1"/>
  <c r="J51" i="1" s="1"/>
  <c r="F32" i="3" s="1"/>
  <c r="J54" i="1"/>
  <c r="F35" i="3" s="1"/>
  <c r="J52" i="1"/>
  <c r="F33" i="3" s="1"/>
  <c r="J50" i="1"/>
  <c r="F31" i="3" s="1"/>
  <c r="J49" i="1"/>
  <c r="F30" i="3" s="1"/>
  <c r="E260" i="2"/>
  <c r="H259" i="2"/>
  <c r="H251" i="2"/>
  <c r="H248" i="2"/>
  <c r="H247" i="2"/>
  <c r="H250" i="2"/>
  <c r="H244" i="2"/>
  <c r="H253" i="2"/>
  <c r="H255" i="2"/>
  <c r="H254" i="2"/>
  <c r="H245" i="2"/>
  <c r="H246" i="2"/>
  <c r="H257" i="2"/>
  <c r="H182" i="2"/>
  <c r="H192" i="2"/>
  <c r="H235" i="2"/>
  <c r="H178" i="2"/>
  <c r="H224" i="2"/>
  <c r="H214" i="2"/>
  <c r="H229" i="2"/>
  <c r="H231" i="2"/>
  <c r="H230" i="2"/>
  <c r="H209" i="2"/>
  <c r="H234" i="2"/>
  <c r="H216" i="2"/>
  <c r="H217" i="2"/>
  <c r="H226" i="2"/>
  <c r="H215" i="2"/>
  <c r="H189" i="2"/>
  <c r="H179" i="2"/>
  <c r="H207" i="2"/>
  <c r="H193" i="2"/>
  <c r="H202" i="2"/>
  <c r="H200" i="2"/>
  <c r="H210" i="2"/>
  <c r="H203" i="2"/>
  <c r="H180" i="2"/>
  <c r="H237" i="2"/>
  <c r="H239" i="2"/>
  <c r="H204" i="2"/>
  <c r="H223" i="2"/>
  <c r="H181" i="2"/>
  <c r="H187" i="2"/>
  <c r="H225" i="2"/>
  <c r="H228" i="2"/>
  <c r="H227" i="2"/>
  <c r="H133" i="2"/>
  <c r="H218" i="2"/>
  <c r="H213" i="2"/>
  <c r="H240" i="2"/>
  <c r="H241" i="2"/>
  <c r="H190" i="2"/>
  <c r="H222" i="2"/>
  <c r="H221" i="2"/>
  <c r="H233" i="2"/>
  <c r="H220" i="2"/>
  <c r="H191" i="2"/>
  <c r="H211" i="2"/>
  <c r="H208" i="2"/>
  <c r="H183" i="2"/>
  <c r="H184" i="2"/>
  <c r="H205" i="2"/>
  <c r="H236" i="2"/>
  <c r="H194" i="2"/>
  <c r="H177" i="2"/>
  <c r="H186" i="2"/>
  <c r="H219" i="2"/>
  <c r="H188" i="2"/>
  <c r="H201" i="2"/>
  <c r="H197" i="2"/>
  <c r="H232" i="2"/>
  <c r="H242" i="2"/>
  <c r="H151" i="2"/>
  <c r="H152" i="2"/>
  <c r="H149" i="2"/>
  <c r="H137" i="2"/>
  <c r="H138" i="2"/>
  <c r="H160" i="2"/>
  <c r="H171" i="2"/>
  <c r="H146" i="2"/>
  <c r="H142" i="2"/>
  <c r="H141" i="2"/>
  <c r="H143" i="2"/>
  <c r="H170" i="2"/>
  <c r="H168" i="2"/>
  <c r="H148" i="2"/>
  <c r="H153" i="2"/>
  <c r="H155" i="2"/>
  <c r="H156" i="2"/>
  <c r="H174" i="2"/>
  <c r="H173" i="2"/>
  <c r="H163" i="2"/>
  <c r="H165" i="2"/>
  <c r="H144" i="2"/>
  <c r="H157" i="2"/>
  <c r="H136" i="2"/>
  <c r="H164" i="2"/>
  <c r="H159" i="2"/>
  <c r="H145" i="2"/>
  <c r="H162" i="2"/>
  <c r="H198" i="2"/>
  <c r="H175" i="2"/>
  <c r="H112" i="2"/>
  <c r="H114" i="2"/>
  <c r="H115" i="2"/>
  <c r="H120" i="2"/>
  <c r="H119" i="2"/>
  <c r="H132" i="2"/>
  <c r="H106" i="2"/>
  <c r="H122" i="2"/>
  <c r="H131" i="2"/>
  <c r="H110" i="2"/>
  <c r="H123" i="2"/>
  <c r="H107" i="2"/>
  <c r="H121" i="2"/>
  <c r="H126" i="2"/>
  <c r="H124" i="2"/>
  <c r="H128" i="2"/>
  <c r="H111" i="2"/>
  <c r="H130" i="2"/>
  <c r="H108" i="2"/>
  <c r="H109" i="2"/>
  <c r="H118" i="2"/>
  <c r="H116" i="2"/>
  <c r="H125" i="2"/>
  <c r="H134" i="2"/>
  <c r="H100" i="2"/>
  <c r="H102" i="2"/>
  <c r="H99" i="2"/>
  <c r="H101" i="2"/>
  <c r="H104" i="2"/>
  <c r="H87" i="2"/>
  <c r="H65" i="2"/>
  <c r="H64" i="2"/>
  <c r="H83" i="2"/>
  <c r="H61" i="2"/>
  <c r="H42" i="2"/>
  <c r="H43" i="2"/>
  <c r="H40" i="2"/>
  <c r="H44" i="2"/>
  <c r="H45" i="2"/>
  <c r="H41" i="2"/>
  <c r="H94" i="2"/>
  <c r="H91" i="2"/>
  <c r="H68" i="2"/>
  <c r="H67" i="2"/>
  <c r="H58" i="2"/>
  <c r="H59" i="2"/>
  <c r="H77" i="2"/>
  <c r="H76" i="2"/>
  <c r="H89" i="2"/>
  <c r="H92" i="2"/>
  <c r="H88" i="2"/>
  <c r="H86" i="2"/>
  <c r="H51" i="2"/>
  <c r="H50" i="2"/>
  <c r="H54" i="2"/>
  <c r="H48" i="2"/>
  <c r="H75" i="2"/>
  <c r="H46" i="2"/>
  <c r="H71" i="2"/>
  <c r="H72" i="2"/>
  <c r="H80" i="2"/>
  <c r="H74" i="2"/>
  <c r="H62" i="2"/>
  <c r="H78" i="2"/>
  <c r="H69" i="2"/>
  <c r="H79" i="2"/>
  <c r="H93" i="2"/>
  <c r="H84" i="2"/>
  <c r="H56" i="2"/>
  <c r="H55" i="2"/>
  <c r="H53" i="2"/>
  <c r="H49" i="2"/>
  <c r="H63" i="2"/>
  <c r="H70" i="2"/>
  <c r="H96" i="2"/>
  <c r="H60" i="2"/>
  <c r="H73" i="2"/>
  <c r="H81" i="2"/>
  <c r="H97" i="2"/>
  <c r="H25" i="2"/>
  <c r="H26" i="2"/>
  <c r="H28" i="2"/>
  <c r="H34" i="2"/>
  <c r="H29" i="2"/>
  <c r="H35" i="2"/>
  <c r="H23" i="2"/>
  <c r="H30" i="2"/>
  <c r="H27" i="2"/>
  <c r="H33" i="2"/>
  <c r="H37" i="2"/>
  <c r="H22" i="2"/>
  <c r="H36" i="2"/>
  <c r="H20" i="2"/>
  <c r="H31" i="2"/>
  <c r="H38" i="2"/>
  <c r="H13" i="2"/>
  <c r="H17" i="2"/>
  <c r="H15" i="2"/>
  <c r="H16" i="2"/>
  <c r="H18" i="2"/>
  <c r="H24" i="2" l="1"/>
  <c r="H85" i="2"/>
  <c r="H103" i="2"/>
  <c r="H113" i="2"/>
  <c r="H150" i="2"/>
  <c r="H238" i="2"/>
  <c r="H252" i="2"/>
  <c r="H14" i="2"/>
  <c r="H260" i="2" l="1"/>
  <c r="K12" i="1" s="1"/>
  <c r="K13" i="1" s="1"/>
  <c r="K15" i="1" s="1"/>
  <c r="G13" i="1" s="1"/>
  <c r="D46" i="1" s="1"/>
  <c r="C27" i="3" s="1"/>
  <c r="F15" i="3" l="1"/>
  <c r="D49" i="1"/>
  <c r="C30" i="3" s="1"/>
  <c r="G12" i="1"/>
  <c r="G14" i="1" s="1"/>
  <c r="D50" i="1"/>
  <c r="C31" i="3" s="1"/>
  <c r="D52" i="1"/>
  <c r="C33" i="3" s="1"/>
  <c r="D53" i="1"/>
  <c r="C34" i="3" s="1"/>
  <c r="D55" i="1"/>
  <c r="C36" i="3" s="1"/>
  <c r="D48" i="1"/>
  <c r="C29" i="3" s="1"/>
  <c r="D54" i="1"/>
  <c r="C35" i="3" s="1"/>
  <c r="D56" i="1"/>
  <c r="C37" i="3" s="1"/>
  <c r="D51" i="1"/>
  <c r="C32" i="3" s="1"/>
  <c r="D29" i="1"/>
  <c r="C15" i="3" s="1"/>
  <c r="D47" i="1"/>
  <c r="C28" i="3" s="1"/>
  <c r="D57" i="1"/>
  <c r="C38" i="3" s="1"/>
  <c r="D28" i="1" l="1"/>
  <c r="C14" i="3" s="1"/>
  <c r="F14" i="3"/>
  <c r="F16" i="3" s="1"/>
  <c r="D36" i="1" l="1"/>
  <c r="C2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<sst xmlns="http://schemas.openxmlformats.org/spreadsheetml/2006/main" count="425" uniqueCount="345">
  <si>
    <t>Cantidad de Ingeniero Clínicos</t>
  </si>
  <si>
    <t>Cantidad de Técnicos en mantenimiento de equipos médicos</t>
  </si>
  <si>
    <t>Cantidad de recursos humanos</t>
  </si>
  <si>
    <t>Parámetros para cálculo</t>
  </si>
  <si>
    <t>Minutos totales para mantenimiento preventivo</t>
  </si>
  <si>
    <t>Horas totales mantenimiento preventivo</t>
  </si>
  <si>
    <t>Proporción del mantenimiento preventivo sobre el tiempo total</t>
  </si>
  <si>
    <t>Horas de trabajo anual de un técnico en mantenimiento de equipos médicos</t>
  </si>
  <si>
    <t>Tiempo total necesario para las tareas de un técnico en mantenimiento de equipos médicos</t>
  </si>
  <si>
    <t>Área funcional</t>
  </si>
  <si>
    <t>Área administrativa</t>
  </si>
  <si>
    <t>Taller de mantenimiento</t>
  </si>
  <si>
    <t>Área de archivo y gestión documental</t>
  </si>
  <si>
    <t>Depósito de equipos en reparación</t>
  </si>
  <si>
    <t>Área de lavado y desinfección de equipos médicos</t>
  </si>
  <si>
    <t>Depósito de materiales y repuestos</t>
  </si>
  <si>
    <t>Sala de reuniones y capacitación</t>
  </si>
  <si>
    <t>Vestuarios y servicios sanitarios</t>
  </si>
  <si>
    <t xml:space="preserve">Superficie mínima recomendada (m²) </t>
  </si>
  <si>
    <t>TOTAL</t>
  </si>
  <si>
    <t>RECURSOS HUMANOS</t>
  </si>
  <si>
    <t>INFRAESTRUCTURA</t>
  </si>
  <si>
    <t>EQUIPAMIENTO ESPECIALIZADO</t>
  </si>
  <si>
    <t>EQUIPAMIENTO BÁSICO</t>
  </si>
  <si>
    <t>Nombre del equipo</t>
  </si>
  <si>
    <t>Cantidad</t>
  </si>
  <si>
    <t>Multímetro</t>
  </si>
  <si>
    <t>Soldador/Cautín</t>
  </si>
  <si>
    <t>Juego de Alicates</t>
  </si>
  <si>
    <t>Pinzas de electrónica</t>
  </si>
  <si>
    <t>Juego de Destornilladores</t>
  </si>
  <si>
    <t>Juego de llaves combinadas</t>
  </si>
  <si>
    <t>Quitas chavetas</t>
  </si>
  <si>
    <t>Juego de llaves Allen</t>
  </si>
  <si>
    <t>Juego de llaves Torx</t>
  </si>
  <si>
    <t>Sierra</t>
  </si>
  <si>
    <t>Destornillador eléctrico</t>
  </si>
  <si>
    <t>Flexómetro</t>
  </si>
  <si>
    <t>Juego de cepillos metálicos</t>
  </si>
  <si>
    <t>Remachadora</t>
  </si>
  <si>
    <t>Maletín de herramientas</t>
  </si>
  <si>
    <t>Pinza amperimétrica</t>
  </si>
  <si>
    <t>Osciloscopio</t>
  </si>
  <si>
    <t>Fuente de alimentación</t>
  </si>
  <si>
    <t>Estación de soldar</t>
  </si>
  <si>
    <t>Amoladora</t>
  </si>
  <si>
    <t>Taladro</t>
  </si>
  <si>
    <t>Soplador eléctrico</t>
  </si>
  <si>
    <t>Juego de pesas patrones</t>
  </si>
  <si>
    <t>Termómetro de alta temperatura</t>
  </si>
  <si>
    <t>Tacómetro</t>
  </si>
  <si>
    <t xml:space="preserve">EQUIPAMIENTO </t>
  </si>
  <si>
    <t>Analizador de seguridad eléctrica</t>
  </si>
  <si>
    <t>Simulador de paciente: ECG, PNI, PI, SpO2, T, respiración y otros</t>
  </si>
  <si>
    <t xml:space="preserve">Analizador de desfibriladores                                                                   </t>
  </si>
  <si>
    <t xml:space="preserve">Analizador de electrobisturíes                                                                  </t>
  </si>
  <si>
    <t xml:space="preserve">Analizador ventilatorio y gases medicinales                                           </t>
  </si>
  <si>
    <t xml:space="preserve">Analizador de bombas de infusión                                                          </t>
  </si>
  <si>
    <t xml:space="preserve">Analizador de incubadoras neonatales                                                             </t>
  </si>
  <si>
    <t xml:space="preserve">Analizador de radiodiagnóstico                                                                </t>
  </si>
  <si>
    <t xml:space="preserve">Medidor de parámetros de referencia para equipo de hemodiálisis    </t>
  </si>
  <si>
    <t>Fantoma para ecografía</t>
  </si>
  <si>
    <t>Fantoma para rayos x</t>
  </si>
  <si>
    <t>Fantoma para tomografía</t>
  </si>
  <si>
    <t>Fantoma para mamografía</t>
  </si>
  <si>
    <t>Luxómetro</t>
  </si>
  <si>
    <t>Metros cuadrados por persona necesarios por trabajo en el área administrativa</t>
  </si>
  <si>
    <t>Metros cuadrados por persona necesarios por trabajo en el taller de mantenimiento</t>
  </si>
  <si>
    <t>Nº de Grupo</t>
  </si>
  <si>
    <t>Nº de Sub Grupo</t>
  </si>
  <si>
    <t>Nombre del grupo/subgrupo</t>
  </si>
  <si>
    <t>Electronistagmógrafos (ENG)</t>
  </si>
  <si>
    <t>Oculopletismógrafo</t>
  </si>
  <si>
    <t>Equipo para terapia por ultrasonido</t>
  </si>
  <si>
    <t>Unidad de diatermia</t>
  </si>
  <si>
    <t>Unidad de Hipo/Hipertermia</t>
  </si>
  <si>
    <t>Unidad de Autotransfusión</t>
  </si>
  <si>
    <t>Tiempo por cada Mantenimiento de  Preventivo (Min)</t>
  </si>
  <si>
    <t>Tiempo total para Mantenimientos  Preventivos (Min)</t>
  </si>
  <si>
    <t>Equipo para Tratamiento de Agua</t>
  </si>
  <si>
    <t>Destilador de agua (Vapor)</t>
  </si>
  <si>
    <t>Destilador de agua (Eléctrico)</t>
  </si>
  <si>
    <t>Suavizador de agua</t>
  </si>
  <si>
    <t>Otros</t>
  </si>
  <si>
    <t>Equipo de Esterilización y Desinfección</t>
  </si>
  <si>
    <t>Esterilizador a vapor (con generador de vapor independiente)</t>
  </si>
  <si>
    <t>Esterilizador a vapor (con generador eléctrico de vapor integrado)</t>
  </si>
  <si>
    <t>Horno de calor seco (Estufa)</t>
  </si>
  <si>
    <t>Lavadora de guantes</t>
  </si>
  <si>
    <t>Secadora de guantes</t>
  </si>
  <si>
    <t>Entalcadora de guantes</t>
  </si>
  <si>
    <t>Procesadora de guantes quirúrgicos</t>
  </si>
  <si>
    <t>Cortadora eléctrica de gasa</t>
  </si>
  <si>
    <t>Equipo de Laboratorio</t>
  </si>
  <si>
    <t>Macrocentrífuga</t>
  </si>
  <si>
    <t>Microcentrífuga</t>
  </si>
  <si>
    <t>Centrífuga Refrigerada</t>
  </si>
  <si>
    <t>Incubadora bacteriológica (Horno de baja temperatura)</t>
  </si>
  <si>
    <t>Agitador de pipetas</t>
  </si>
  <si>
    <t>Agitador magnético</t>
  </si>
  <si>
    <t>Agitador de bolsas</t>
  </si>
  <si>
    <t>Agitador orbital</t>
  </si>
  <si>
    <t>Rotador Serológico</t>
  </si>
  <si>
    <t>Osmómetro</t>
  </si>
  <si>
    <t>Balanza</t>
  </si>
  <si>
    <t>Balanza Analítica</t>
  </si>
  <si>
    <t>Equipo de radioinmunoensayo</t>
  </si>
  <si>
    <t>Equipo de inmunoensayo</t>
  </si>
  <si>
    <t>Micrótomo</t>
  </si>
  <si>
    <t>Procesadora de tejidos</t>
  </si>
  <si>
    <t>Microscopio</t>
  </si>
  <si>
    <t>Fotómetro</t>
  </si>
  <si>
    <t>Bilirubinómetro</t>
  </si>
  <si>
    <t>Espectrofotómetro</t>
  </si>
  <si>
    <t>Cromatógrafo</t>
  </si>
  <si>
    <t>Fluorómetro</t>
  </si>
  <si>
    <t>Analizador hematológico</t>
  </si>
  <si>
    <t>Analizador de electrolitos</t>
  </si>
  <si>
    <t>Equipo Odontológico y Accesorios</t>
  </si>
  <si>
    <t>Compresor dental y accesorios</t>
  </si>
  <si>
    <t>Lámpara de fotocurado</t>
  </si>
  <si>
    <t>Amalgamador</t>
  </si>
  <si>
    <t>Equipo para remover cálculo dental (Cavitrón)</t>
  </si>
  <si>
    <t>Equipo para Diagnóstico Médico</t>
  </si>
  <si>
    <t>Electroencefalógrafo (EEG)</t>
  </si>
  <si>
    <t>Electrocardiógrafo (ECG)</t>
  </si>
  <si>
    <t>Electromiógrafos (EMG)</t>
  </si>
  <si>
    <t>Fonocardiógrafo</t>
  </si>
  <si>
    <t>Unidad de ORL</t>
  </si>
  <si>
    <t>Audiómetro</t>
  </si>
  <si>
    <t>Lámpara de Hendidura</t>
  </si>
  <si>
    <t>Tonómetro</t>
  </si>
  <si>
    <t>Campímetro</t>
  </si>
  <si>
    <t>Lensómetro</t>
  </si>
  <si>
    <t>Proyector de optotipos</t>
  </si>
  <si>
    <t>Sillón Oftalmológico</t>
  </si>
  <si>
    <t>Detector ultrasónico de latido fetal</t>
  </si>
  <si>
    <t>Equipo para Diagnóstico por Imágenes Médicas y Equipos Auxiliares</t>
  </si>
  <si>
    <t>Equipo de R-X fijo (con fluoroscopía)</t>
  </si>
  <si>
    <t>Equipo de R-X fijo (sin fluoroscopía)</t>
  </si>
  <si>
    <t>Equipo de R-X móvil</t>
  </si>
  <si>
    <t>Equipo de R-X dental</t>
  </si>
  <si>
    <t>Colposcopio</t>
  </si>
  <si>
    <t>Equipo de Imagen por Resonancia Magnética y accesorios</t>
  </si>
  <si>
    <t>Equipo para diagnóstico por ultrasonido (Ecógrafos)</t>
  </si>
  <si>
    <t>Equipo para tomografía por emisión de positrones (PET)</t>
  </si>
  <si>
    <t>Equipo para tomografía por emisión fotónica simple (SPECT)</t>
  </si>
  <si>
    <t>Gammacámara</t>
  </si>
  <si>
    <t>Equipo de Terapia</t>
  </si>
  <si>
    <t>Electrocauterio</t>
  </si>
  <si>
    <t>Unidad de Criocirugía</t>
  </si>
  <si>
    <t>Mesas de operación y mesas especiales</t>
  </si>
  <si>
    <t>Sierras para cortar yeso</t>
  </si>
  <si>
    <t>Equipos de Laserterapia</t>
  </si>
  <si>
    <t>Unidad de Cirugía láser</t>
  </si>
  <si>
    <t>Baño de parafina</t>
  </si>
  <si>
    <t>Electroestimulador para fisioterapia</t>
  </si>
  <si>
    <t>Estimulador electroanalgésico transcutáneo de nervios (TENS)</t>
  </si>
  <si>
    <t>Baño de remolino</t>
  </si>
  <si>
    <t>Microscopio quirúrgico</t>
  </si>
  <si>
    <t>Lámpara Quirúrgica</t>
  </si>
  <si>
    <t>Unidad de Litotripsia</t>
  </si>
  <si>
    <t>Desfibrilador</t>
  </si>
  <si>
    <t>Máquina de anestesia</t>
  </si>
  <si>
    <t>Bombas de infusión</t>
  </si>
  <si>
    <t>Bombas de perfusión</t>
  </si>
  <si>
    <t>Unidad de diálisis peritoneal</t>
  </si>
  <si>
    <t>Monitores de Parámetros Fisiológicos</t>
  </si>
  <si>
    <t>Capnógrafo</t>
  </si>
  <si>
    <t>Monitor fetal</t>
  </si>
  <si>
    <t>Oxímetro de pulso</t>
  </si>
  <si>
    <t>Relación numérica entre ingeniero clínicos y técnico en mantenimiento de equipos médicos</t>
  </si>
  <si>
    <t>1 Ingeniero Clínico  por cada 1 a 4 técnicos en mantenimiento de equipos médicos</t>
  </si>
  <si>
    <t>Esterilizador a vapor de sobremesa</t>
  </si>
  <si>
    <t>Equipo de lavado por ultrasonido</t>
  </si>
  <si>
    <t>Esterilizador de mamaderas</t>
  </si>
  <si>
    <t>Coagulómetro semiautomático (Fibrómetros)</t>
  </si>
  <si>
    <t>Coagulómetro automático (Fibrómetros)</t>
  </si>
  <si>
    <t xml:space="preserve">Medidor de pH </t>
  </si>
  <si>
    <t>Analizador de gases arteriales semiautomático (Gasómetro)</t>
  </si>
  <si>
    <t>Analizador de gases arteriales automático (Gasómetro)</t>
  </si>
  <si>
    <t>Refractómetro</t>
  </si>
  <si>
    <t>Analizadores semiautomático de química sanguínea</t>
  </si>
  <si>
    <t>Analizadores automático de química sanguínea</t>
  </si>
  <si>
    <t>Campana de flujo laminar</t>
  </si>
  <si>
    <t>Unidad dental</t>
  </si>
  <si>
    <t>Tensiómetro digital</t>
  </si>
  <si>
    <t>Artroscopio</t>
  </si>
  <si>
    <t>Rinolaringoscopio</t>
  </si>
  <si>
    <t>Torre de Endoscopía</t>
  </si>
  <si>
    <t>Mamógrafo</t>
  </si>
  <si>
    <t>Densitómetro</t>
  </si>
  <si>
    <t>Digitalizador de placas radiográficas (CR)</t>
  </si>
  <si>
    <t>Impresora de placas radiográficas</t>
  </si>
  <si>
    <t>Unidad de electrocirugía (Electrobisturí)</t>
  </si>
  <si>
    <t>Aspirador electrónico</t>
  </si>
  <si>
    <t>Nebulizador</t>
  </si>
  <si>
    <t>Incubadora neonatal</t>
  </si>
  <si>
    <t>Cuna térmica (servocuna)</t>
  </si>
  <si>
    <t>Ventilador mecánico</t>
  </si>
  <si>
    <t>Acelerador lineal</t>
  </si>
  <si>
    <t>Monitor de función cerebral (BIS)</t>
  </si>
  <si>
    <t>Esterilizador de óxido de etileno</t>
  </si>
  <si>
    <t>Esterilizador de peróxido de hidrógeno</t>
  </si>
  <si>
    <t>Lavadora y desinfectadora de endoscopios</t>
  </si>
  <si>
    <t>Lavadora termodesinfectora</t>
  </si>
  <si>
    <t>Calentador de fluídos</t>
  </si>
  <si>
    <t>Laringoscopio digital</t>
  </si>
  <si>
    <t>Descongelador de plasma</t>
  </si>
  <si>
    <t>Agitador vortex</t>
  </si>
  <si>
    <t>Agitador de microplacas</t>
  </si>
  <si>
    <t>Baño María</t>
  </si>
  <si>
    <t>Transiluminador de vasos sanguíneos</t>
  </si>
  <si>
    <t>Baño de inclusión de parafina</t>
  </si>
  <si>
    <t>Citocentrífuga</t>
  </si>
  <si>
    <t>Equipo de coloración automática de teijdos</t>
  </si>
  <si>
    <t>Lector ELISA</t>
  </si>
  <si>
    <t>Analizador semiautomático de orina</t>
  </si>
  <si>
    <t>Analizador automático de orina</t>
  </si>
  <si>
    <t>Lámpara de Fototerapia</t>
  </si>
  <si>
    <t>Oxicapnógrafo</t>
  </si>
  <si>
    <t>Arco en C</t>
  </si>
  <si>
    <t>Planta tratamiento de agua de hemodiálisis fija</t>
  </si>
  <si>
    <t>Planta tratamiento de agua de hemodiálisis portátil</t>
  </si>
  <si>
    <t>Equipo de prueba de esfuezo (Ergómetro)</t>
  </si>
  <si>
    <t>Holter ECG</t>
  </si>
  <si>
    <t>Holter MAPA</t>
  </si>
  <si>
    <t>Marcapaso externo</t>
  </si>
  <si>
    <t>Espirómetro</t>
  </si>
  <si>
    <t>Concentrador de oxígeno</t>
  </si>
  <si>
    <t>Equipo de oxigenoterapia de alto/bajo flujo</t>
  </si>
  <si>
    <t>Equipo de CPAP/BIPAP</t>
  </si>
  <si>
    <t>Grúa de traslado de pacientes</t>
  </si>
  <si>
    <t>Glucómetro</t>
  </si>
  <si>
    <t>Otoscopio digital</t>
  </si>
  <si>
    <t>Balanza corporal</t>
  </si>
  <si>
    <t>Balanza de camas</t>
  </si>
  <si>
    <t>Equipo de medición de bioimpedancia (BIA)</t>
  </si>
  <si>
    <t>Inyector de contraste</t>
  </si>
  <si>
    <t>ECMO</t>
  </si>
  <si>
    <t>Equipo de aféresis terapéutica</t>
  </si>
  <si>
    <t>Neuronavegador</t>
  </si>
  <si>
    <t>Bisturí armónico</t>
  </si>
  <si>
    <t>Frontolux</t>
  </si>
  <si>
    <t>Neuroestimulador</t>
  </si>
  <si>
    <t>Uroflujómetro</t>
  </si>
  <si>
    <t>Torre de cirugía mínimamente invasiva</t>
  </si>
  <si>
    <t>Insuflador de dióxido de carbono</t>
  </si>
  <si>
    <t>Monitor de presión intracraneal (PIC)</t>
  </si>
  <si>
    <t>Monitor de gasto cardiaco</t>
  </si>
  <si>
    <t>Monitor de signos vitales básico (ECG, T°, Resp. , Presión arterial no invasiva, SPO2)</t>
  </si>
  <si>
    <t>Monitor de signos vitales avanzado (adicional a la funciones básicas, puede tener: Capnografía, gasto cardiaco, presión arterial invasiva, etc.)</t>
  </si>
  <si>
    <t>Autorefractómetro</t>
  </si>
  <si>
    <t>Foróptero digital</t>
  </si>
  <si>
    <t>Podoscopio digital</t>
  </si>
  <si>
    <t>Equipo de tracción cervical</t>
  </si>
  <si>
    <t>Mesa de bipedestación</t>
  </si>
  <si>
    <t>Bicicleta ergonómica</t>
  </si>
  <si>
    <t>Equipo de magnetoterapia</t>
  </si>
  <si>
    <t>Lámpara de terapia con rayos infrarrojos</t>
  </si>
  <si>
    <t>Equipo de terapia combinada (ultrasonido y electroterapia)</t>
  </si>
  <si>
    <t>Equipo de terapia con onda corta</t>
  </si>
  <si>
    <t>Equipo de hemocultivo</t>
  </si>
  <si>
    <t>Analizador automático de inmunología</t>
  </si>
  <si>
    <t>Equipo automático para identificación de bacterias y pruebas de susceptibilidad</t>
  </si>
  <si>
    <t>Equipo automático para identificación de tubos de ensayo</t>
  </si>
  <si>
    <t>Facoemulsificador</t>
  </si>
  <si>
    <t>Máquina corazón-pulmón (para cirugía cardiovascular), incluye intercambiador de calor</t>
  </si>
  <si>
    <t>Cámara hiperbárica</t>
  </si>
  <si>
    <t>Equipo para vitrectomía</t>
  </si>
  <si>
    <t>Equipo para hemodiálisis</t>
  </si>
  <si>
    <t>Sierras y taladros quirúrgicos neumáticos</t>
  </si>
  <si>
    <t>Sierras y taladros quirúrgicos elétricos</t>
  </si>
  <si>
    <t>Equipo de dermoabración</t>
  </si>
  <si>
    <t>TOTAL EQUIPOS</t>
  </si>
  <si>
    <t>TOTAL TIEMPO</t>
  </si>
  <si>
    <t>Lavadora automática de filtros de hemodiálisis</t>
  </si>
  <si>
    <t>Profesional</t>
  </si>
  <si>
    <t>FORMULARIO DE REQUERIMIENTOS MINIMOS DE LA UNIDAD DE GESTION DE EQUIPOS MEDICOS</t>
  </si>
  <si>
    <t>Nombre del Departamento</t>
  </si>
  <si>
    <t>Nombre del Municipio</t>
  </si>
  <si>
    <t>Nombre de la  Red</t>
  </si>
  <si>
    <t>1) INFRAESTRUCTURA</t>
  </si>
  <si>
    <t>2) RECURSOS HUMANOS</t>
  </si>
  <si>
    <t>3) EQUIPAMIENTO BÁSICO</t>
  </si>
  <si>
    <t>4) EQUIPAMIENTO ESPECIALIZADO</t>
  </si>
  <si>
    <t>Fecha de evaluación:</t>
  </si>
  <si>
    <t>Firma de Responsable:</t>
  </si>
  <si>
    <t>Nivel de Atención</t>
  </si>
  <si>
    <t>Equipo de braquiterapia</t>
  </si>
  <si>
    <t>Dispositos médicos CLASE I</t>
  </si>
  <si>
    <t>Cantidad de Mantenimientos  Preventivos al Año</t>
  </si>
  <si>
    <t>Medidor de presión positiva y negativa</t>
  </si>
  <si>
    <t>Cámara termográfica</t>
  </si>
  <si>
    <t>Analizador de calidad de energía eléctrica</t>
  </si>
  <si>
    <t>N°</t>
  </si>
  <si>
    <t>Hemoglobinómetro</t>
  </si>
  <si>
    <t>Cardiotocógrafo</t>
  </si>
  <si>
    <t>Ecocardiógrafo</t>
  </si>
  <si>
    <t>Cámara retinal no midriática</t>
  </si>
  <si>
    <t>Calentador corporal</t>
  </si>
  <si>
    <t>Histeroscopio flexible</t>
  </si>
  <si>
    <t>Broncoscopio flexible</t>
  </si>
  <si>
    <t>Coledoscopio flexible</t>
  </si>
  <si>
    <t>Colonoscopio flexible</t>
  </si>
  <si>
    <t>Duodenoscopio flexible</t>
  </si>
  <si>
    <t>Gastroscopio flexible</t>
  </si>
  <si>
    <t>Nasofibroscopio flexible</t>
  </si>
  <si>
    <t>Oftalmoscopio directo digital</t>
  </si>
  <si>
    <t>Oftalmoscopio indirecto</t>
  </si>
  <si>
    <t>Fotocoagulador</t>
  </si>
  <si>
    <t>Analizadores automático de quimioluminiscencia</t>
  </si>
  <si>
    <t>Lavadora desinfectora de endoscopios</t>
  </si>
  <si>
    <t>Monitor de neumografía</t>
  </si>
  <si>
    <t>Nefroscopio flexible</t>
  </si>
  <si>
    <t>Equipo de cobaltoterapia</t>
  </si>
  <si>
    <t>Sistema de medición urodinámica</t>
  </si>
  <si>
    <t>Nefelómetro</t>
  </si>
  <si>
    <t>Rinomanómetro</t>
  </si>
  <si>
    <t>Citometro de flujo</t>
  </si>
  <si>
    <t>Cistoscopio flexible</t>
  </si>
  <si>
    <t>Rinoscopio digital</t>
  </si>
  <si>
    <t>Equipo de potenciales evocados</t>
  </si>
  <si>
    <t>Equipo de litotricia extracorpórea</t>
  </si>
  <si>
    <t>Analizador automático de microbiología</t>
  </si>
  <si>
    <t>Termociclador</t>
  </si>
  <si>
    <t>Sistema de angiografía</t>
  </si>
  <si>
    <t>Equipo de PET-CT</t>
  </si>
  <si>
    <t>Equipo de electroforesis</t>
  </si>
  <si>
    <t>Irradiador de sangre</t>
  </si>
  <si>
    <t>Fantoma para resonancia magnética</t>
  </si>
  <si>
    <t>Fantoma dental</t>
  </si>
  <si>
    <t>Pistola de aire</t>
  </si>
  <si>
    <t>Termohigrómetro</t>
  </si>
  <si>
    <t>Analizador genético</t>
  </si>
  <si>
    <t>Equipos para tomografía computarizada (TC)</t>
  </si>
  <si>
    <t xml:space="preserve">Equipos para tomografía computarizada dental </t>
  </si>
  <si>
    <t>El presente formulario orienta al personal gestor y tomador de decisión acerca de los requerimientos mínimos de infraestructura, recurso humano y equipamiento necesario para el funcionamiento de las Unidad de Gestión de Equipos Médicos</t>
  </si>
  <si>
    <t>Nombre de la institución</t>
  </si>
  <si>
    <t>Nombre del Responsable de Gestión de Equipos Médicos de la institución</t>
  </si>
  <si>
    <t>Total metros cuadrados</t>
  </si>
  <si>
    <t>Total recursos humanos</t>
  </si>
  <si>
    <t>MÉTODO DE REQUERIMIENTOS PARA UGEM</t>
  </si>
  <si>
    <t>REPORTE DE CÁLCULO</t>
  </si>
  <si>
    <t>Instrucciones: 
1. Ingrese la cantidad de equipos con los que cuenta su institución en las celdas amarillas de esta lista.
2. El cálculo de requerimientos para la UGEM se realiza de forma automática y podrá visualizar los resultados en la hoja de "Reporte".
3. Para obtener el formulario con los requerimientos para su institución complete los datos de la hoja "Formulario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</si>
</sst>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Arial"/>
      <family val="2"/>
    </font>
    <font>
      <b/>
      <sz val="11"/>
      <color theme="1"/>
      <name val="Arial"/>
      <family val="2"/>
    </font>
    <font>
      <b/>
      <sz val="11"/>
      <color rgb="FF000000"/>
      <name val="Arial"/>
      <family val="2"/>
    </font>
    <font>
      <sz val="11"/>
      <color rgb="FF000000"/>
      <name val="Arial"/>
      <family val="2"/>
    </font>
    <font>
      <b/>
      <sz val="14"/>
      <color theme="1"/>
      <name val="Arial"/>
      <family val="2"/>
    </font>
    <font>
      <sz val="10"/>
      <color rgb="FF000000"/>
      <name val="Times New Roman"/>
      <family val="1"/>
    </font>
    <font>
      <b/>
      <sz val="10"/>
      <name val="Arial"/>
      <family val="2"/>
    </font>
    <font>
      <sz val="10"/>
      <name val="Arial"/>
      <family val="2"/>
    </font>
    <font>
      <b/>
      <sz val="10"/>
      <color rgb="FF000000"/>
      <name val="Arial"/>
      <family val="2"/>
    </font>
    <font>
      <sz val="10"/>
      <color rgb="FF000000"/>
      <name val="Arial"/>
      <family val="2"/>
    </font>
    <font>
      <b/>
      <sz val="10"/>
      <color theme="1"/>
      <name val="Arial"/>
      <family val="2"/>
    </font>
    <font>
      <b/>
      <sz val="18"/>
      <color rgb="FF000000"/>
      <name val="Arial Narrow"/>
      <family val="2"/>
    </font>
    <font>
      <b/>
      <sz val="22"/>
      <color theme="1"/>
      <name val="Arial"/>
      <family val="2"/>
    </font>
    <font>
      <sz val="11"/>
      <color rgb="FF000000"/>
      <name val="Arial Narrow"/>
      <family val="2"/>
    </font>
  </fonts>
  <fills count="7">
    <fill>
      <patternFill patternType="none"/>
    </fill>
    <fill>
      <patternFill patternType="gray125"/>
    </fill>
    <fill>
      <patternFill patternType="solid">
        <fgColor theme="1"/>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rgb="FFD9E2F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auto="1"/>
      </top>
      <bottom/>
      <diagonal/>
    </border>
    <border>
      <left/>
      <right/>
      <top/>
      <bottom style="thick">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diagonal/>
    </border>
    <border>
      <left style="thin">
        <color auto="1"/>
      </left>
      <right/>
      <top/>
      <bottom/>
      <diagonal/>
    </border>
    <border>
      <left/>
      <right style="thin">
        <color auto="1"/>
      </right>
      <top/>
      <bottom/>
      <diagonal/>
    </border>
  </borders>
  <cellStyleXfs count="2">
    <xf numFmtId="0" fontId="0" fillId="0" borderId="0"/>
    <xf numFmtId="0" fontId="6" fillId="0" borderId="0"/>
  </cellStyleXfs>
  <cellXfs count="75">
    <xf numFmtId="0" fontId="0" fillId="0" borderId="0" xfId="0"/>
    <xf numFmtId="0" fontId="1" fillId="0" borderId="0" xfId="0" applyFont="1" applyAlignment="1">
      <alignment wrapText="1"/>
    </xf>
    <xf numFmtId="0" fontId="1" fillId="0" borderId="5" xfId="0" applyFont="1" applyBorder="1" applyAlignment="1">
      <alignment wrapText="1"/>
    </xf>
    <xf numFmtId="0" fontId="1" fillId="0" borderId="6" xfId="0" applyFont="1" applyBorder="1" applyAlignment="1">
      <alignment wrapText="1"/>
    </xf>
    <xf numFmtId="0" fontId="6" fillId="0" borderId="0" xfId="1" applyAlignment="1" applyProtection="1">
      <alignment horizontal="left" vertical="top"/>
      <protection locked="0"/>
    </xf>
    <xf numFmtId="1" fontId="8" fillId="3" borderId="1" xfId="1" applyNumberFormat="1" applyFont="1" applyFill="1" applyBorder="1" applyAlignment="1" applyProtection="1">
      <alignment horizontal="center" vertical="center" wrapText="1"/>
      <protection locked="0"/>
    </xf>
    <xf numFmtId="0" fontId="10" fillId="3" borderId="1" xfId="1" applyFont="1" applyFill="1" applyBorder="1" applyAlignment="1" applyProtection="1">
      <alignment horizontal="center" vertical="center"/>
      <protection locked="0"/>
    </xf>
    <xf numFmtId="1" fontId="8" fillId="3" borderId="1" xfId="1" applyNumberFormat="1" applyFont="1" applyFill="1" applyBorder="1" applyAlignment="1" applyProtection="1">
      <alignment vertical="center" wrapText="1"/>
      <protection locked="0"/>
    </xf>
    <xf numFmtId="0" fontId="6" fillId="0" borderId="0" xfId="1" applyAlignment="1" applyProtection="1">
      <alignment vertical="top"/>
      <protection locked="0"/>
    </xf>
    <xf numFmtId="0" fontId="6" fillId="0" borderId="0" xfId="1" applyAlignment="1" applyProtection="1">
      <alignment horizontal="left" vertical="center"/>
      <protection locked="0"/>
    </xf>
    <xf numFmtId="0" fontId="7" fillId="0" borderId="1" xfId="1" applyFont="1" applyBorder="1" applyAlignment="1">
      <alignment horizontal="center" vertical="center" wrapText="1"/>
    </xf>
    <xf numFmtId="164" fontId="10" fillId="0" borderId="1" xfId="1" applyNumberFormat="1" applyFont="1" applyBorder="1" applyAlignment="1">
      <alignment horizontal="center" vertical="center" shrinkToFit="1"/>
    </xf>
    <xf numFmtId="1" fontId="10" fillId="0" borderId="1" xfId="1" applyNumberFormat="1" applyFont="1" applyBorder="1" applyAlignment="1">
      <alignment horizontal="center" vertical="center" shrinkToFit="1"/>
    </xf>
    <xf numFmtId="0" fontId="8" fillId="0" borderId="1" xfId="1" applyFont="1" applyBorder="1" applyAlignment="1">
      <alignment vertical="center"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0" fontId="9" fillId="0" borderId="1" xfId="1" applyFont="1" applyBorder="1" applyAlignment="1">
      <alignment horizontal="center" vertical="center" wrapText="1"/>
    </xf>
    <xf numFmtId="1" fontId="9" fillId="0" borderId="1" xfId="1" applyNumberFormat="1" applyFont="1" applyBorder="1" applyAlignment="1">
      <alignment horizontal="center" vertical="center"/>
    </xf>
    <xf numFmtId="0" fontId="9" fillId="0" borderId="1" xfId="1" applyFont="1" applyBorder="1" applyAlignment="1">
      <alignment horizontal="center" vertical="center"/>
    </xf>
    <xf numFmtId="0" fontId="5" fillId="0" borderId="0" xfId="0" applyFont="1" applyAlignment="1">
      <alignment horizontal="center"/>
    </xf>
    <xf numFmtId="0" fontId="1" fillId="0" borderId="0" xfId="0" applyFont="1"/>
    <xf numFmtId="0" fontId="3"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wrapText="1"/>
    </xf>
    <xf numFmtId="0" fontId="1" fillId="0" borderId="1" xfId="0" applyFont="1" applyBorder="1"/>
    <xf numFmtId="9" fontId="1" fillId="0" borderId="1" xfId="0" applyNumberFormat="1" applyFont="1" applyBorder="1"/>
    <xf numFmtId="0" fontId="0" fillId="2" borderId="0" xfId="0" applyFill="1"/>
    <xf numFmtId="0" fontId="3" fillId="0" borderId="0" xfId="0" applyFont="1" applyAlignment="1">
      <alignment vertical="center" wrapText="1"/>
    </xf>
    <xf numFmtId="0" fontId="4" fillId="0" borderId="1" xfId="0" applyFont="1" applyBorder="1" applyAlignment="1">
      <alignment horizontal="lef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2" fillId="0" borderId="1" xfId="0" applyFont="1" applyBorder="1" applyAlignment="1">
      <alignment horizontal="center"/>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2" fillId="0" borderId="0" xfId="0" applyFont="1" applyAlignment="1">
      <alignment wrapText="1"/>
    </xf>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3" fillId="0" borderId="1" xfId="0" applyFont="1" applyBorder="1" applyAlignment="1">
      <alignment horizontal="justify" vertical="center" wrapText="1"/>
    </xf>
    <xf numFmtId="0" fontId="3" fillId="0" borderId="0" xfId="0" applyFont="1" applyAlignment="1">
      <alignment horizontal="justify" vertical="center" wrapText="1"/>
    </xf>
    <xf numFmtId="0" fontId="1" fillId="0" borderId="0" xfId="0" applyFont="1" applyAlignment="1">
      <alignment vertical="center" wrapText="1"/>
    </xf>
    <xf numFmtId="0" fontId="2" fillId="0" borderId="0" xfId="0" applyFont="1" applyAlignment="1">
      <alignment vertical="center" wrapText="1"/>
    </xf>
    <xf numFmtId="0" fontId="11" fillId="0" borderId="1" xfId="0" applyFont="1" applyBorder="1" applyAlignment="1">
      <alignment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2" fillId="0" borderId="0" xfId="1" applyFont="1" applyAlignment="1" applyProtection="1">
      <alignment horizontal="center" vertical="top"/>
      <protection locked="0"/>
    </xf>
    <xf numFmtId="0" fontId="7" fillId="4" borderId="2"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7" fillId="4" borderId="4" xfId="1" applyFont="1" applyFill="1" applyBorder="1" applyAlignment="1">
      <alignment horizontal="center" vertical="center" wrapText="1"/>
    </xf>
    <xf numFmtId="0" fontId="14" fillId="0" borderId="0" xfId="1" applyFont="1" applyAlignment="1" applyProtection="1">
      <alignment horizontal="left" vertical="top" wrapText="1"/>
      <protection locked="0"/>
    </xf>
    <xf numFmtId="0" fontId="14" fillId="0" borderId="0" xfId="1" applyFont="1" applyAlignment="1" applyProtection="1">
      <alignment horizontal="left" vertical="top"/>
      <protection locked="0"/>
    </xf>
    <xf numFmtId="0" fontId="9" fillId="0" borderId="2" xfId="1" applyFont="1" applyBorder="1" applyAlignment="1">
      <alignment horizontal="center" vertical="center"/>
    </xf>
    <xf numFmtId="0" fontId="9" fillId="0" borderId="4" xfId="1" applyFont="1" applyBorder="1" applyAlignment="1">
      <alignment horizontal="center" vertical="center"/>
    </xf>
    <xf numFmtId="0" fontId="9" fillId="0" borderId="3" xfId="1" applyFont="1" applyBorder="1" applyAlignment="1">
      <alignment horizontal="center" vertical="center"/>
    </xf>
    <xf numFmtId="0" fontId="5" fillId="0" borderId="0" xfId="0" applyFont="1" applyAlignment="1">
      <alignment horizont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3" fillId="0" borderId="0" xfId="0" applyFont="1" applyAlignment="1">
      <alignment horizontal="center"/>
    </xf>
    <xf numFmtId="0" fontId="3" fillId="0" borderId="1" xfId="0" applyFont="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7" xfId="0" applyFont="1" applyFill="1" applyBorder="1" applyAlignment="1">
      <alignment horizontal="center" vertical="center"/>
    </xf>
    <xf numFmtId="0" fontId="2" fillId="5" borderId="8" xfId="0" applyFont="1" applyFill="1" applyBorder="1" applyAlignment="1">
      <alignment horizontal="center" vertical="center"/>
    </xf>
    <xf numFmtId="0" fontId="1" fillId="0" borderId="10" xfId="0" applyFont="1" applyBorder="1" applyAlignment="1">
      <alignment horizontal="center" vertical="center" wrapText="1"/>
    </xf>
    <xf numFmtId="0" fontId="1" fillId="0" borderId="0" xfId="0" applyFont="1" applyAlignment="1">
      <alignment horizontal="center" vertical="center" wrapText="1"/>
    </xf>
    <xf numFmtId="0" fontId="1" fillId="0" borderId="11" xfId="0" applyFont="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H260"/>
  <sheetViews>
    <sheetView showGridLines="0" view="pageBreakPreview" topLeftCell="A250" zoomScale="85" zoomScaleNormal="115" zoomScaleSheetLayoutView="85" workbookViewId="0">
      <selection activeCell="F248" sqref="F248"/>
    </sheetView>
  </sheetViews>
  <sheetFormatPr baseColWidth="10" defaultColWidth="11.5546875" defaultRowHeight="13.2" x14ac:dyDescent="0.3"/>
  <cols>
    <col min="1" max="1" width="11.5546875" style="4"/>
    <col min="2" max="2" width="7.109375" style="4" customWidth="1"/>
    <col min="3" max="3" width="11.5546875" style="4"/>
    <col min="4" max="4" width="28.44140625" style="8" customWidth="1"/>
    <col min="5" max="5" width="10.6640625" style="8" customWidth="1"/>
    <col min="6" max="7" width="17.109375" style="4" bestFit="1" customWidth="1"/>
    <col min="8" max="8" width="16.6640625" style="9" bestFit="1" customWidth="1"/>
    <col min="9" max="16384" width="11.5546875" style="4"/>
  </cols>
  <sheetData>
    <row r="3" spans="2:8" ht="23.4" x14ac:dyDescent="0.3">
      <c r="B3" s="46" t="s">
        <v>342</v>
      </c>
      <c r="C3" s="46"/>
      <c r="D3" s="46"/>
      <c r="E3" s="46"/>
      <c r="F3" s="46"/>
      <c r="G3" s="46"/>
      <c r="H3" s="46"/>
    </row>
    <row r="6" spans="2:8" ht="13.95" customHeight="1" x14ac:dyDescent="0.3">
      <c r="B6" s="50" t="s">
        <v>344</v>
      </c>
      <c r="C6" s="51"/>
      <c r="D6" s="51"/>
      <c r="E6" s="51"/>
      <c r="F6" s="51"/>
      <c r="G6" s="51"/>
      <c r="H6" s="51"/>
    </row>
    <row r="7" spans="2:8" ht="13.95" customHeight="1" x14ac:dyDescent="0.3">
      <c r="B7" s="51"/>
      <c r="C7" s="51"/>
      <c r="D7" s="51"/>
      <c r="E7" s="51"/>
      <c r="F7" s="51"/>
      <c r="G7" s="51"/>
      <c r="H7" s="51"/>
    </row>
    <row r="8" spans="2:8" ht="13.95" customHeight="1" x14ac:dyDescent="0.3">
      <c r="B8" s="51"/>
      <c r="C8" s="51"/>
      <c r="D8" s="51"/>
      <c r="E8" s="51"/>
      <c r="F8" s="51"/>
      <c r="G8" s="51"/>
      <c r="H8" s="51"/>
    </row>
    <row r="9" spans="2:8" ht="13.95" customHeight="1" x14ac:dyDescent="0.3">
      <c r="B9" s="51"/>
      <c r="C9" s="51"/>
      <c r="D9" s="51"/>
      <c r="E9" s="51"/>
      <c r="F9" s="51"/>
      <c r="G9" s="51"/>
      <c r="H9" s="51"/>
    </row>
    <row r="11" spans="2:8" ht="61.2" customHeight="1" x14ac:dyDescent="0.3">
      <c r="B11" s="10" t="s">
        <v>68</v>
      </c>
      <c r="C11" s="10" t="s">
        <v>69</v>
      </c>
      <c r="D11" s="10" t="s">
        <v>70</v>
      </c>
      <c r="E11" s="10" t="s">
        <v>25</v>
      </c>
      <c r="F11" s="16" t="s">
        <v>291</v>
      </c>
      <c r="G11" s="16" t="s">
        <v>77</v>
      </c>
      <c r="H11" s="16" t="s">
        <v>78</v>
      </c>
    </row>
    <row r="12" spans="2:8" ht="46.2" customHeight="1" x14ac:dyDescent="0.3">
      <c r="B12" s="11">
        <v>1</v>
      </c>
      <c r="C12" s="47" t="s">
        <v>79</v>
      </c>
      <c r="D12" s="48"/>
      <c r="E12" s="48"/>
      <c r="F12" s="48"/>
      <c r="G12" s="48"/>
      <c r="H12" s="49"/>
    </row>
    <row r="13" spans="2:8" x14ac:dyDescent="0.3">
      <c r="B13" s="11">
        <v>1</v>
      </c>
      <c r="C13" s="12">
        <v>1</v>
      </c>
      <c r="D13" s="13" t="s">
        <v>81</v>
      </c>
      <c r="E13" s="5"/>
      <c r="F13" s="14">
        <v>2</v>
      </c>
      <c r="G13" s="15">
        <v>60</v>
      </c>
      <c r="H13" s="15">
        <f>E13*F13*G13</f>
        <v>0</v>
      </c>
    </row>
    <row r="14" spans="2:8" x14ac:dyDescent="0.3">
      <c r="B14" s="11">
        <v>1</v>
      </c>
      <c r="C14" s="12">
        <v>2</v>
      </c>
      <c r="D14" s="13" t="s">
        <v>80</v>
      </c>
      <c r="E14" s="5"/>
      <c r="F14" s="14">
        <v>2</v>
      </c>
      <c r="G14" s="15">
        <v>60</v>
      </c>
      <c r="H14" s="15">
        <f>E14*F14*G14</f>
        <v>0</v>
      </c>
    </row>
    <row r="15" spans="2:8" ht="26.4" x14ac:dyDescent="0.3">
      <c r="B15" s="11">
        <v>1</v>
      </c>
      <c r="C15" s="12">
        <v>3</v>
      </c>
      <c r="D15" s="13" t="s">
        <v>222</v>
      </c>
      <c r="E15" s="5"/>
      <c r="F15" s="14">
        <v>2</v>
      </c>
      <c r="G15" s="15">
        <v>240</v>
      </c>
      <c r="H15" s="15">
        <f>E15*F15*G15</f>
        <v>0</v>
      </c>
    </row>
    <row r="16" spans="2:8" ht="26.4" x14ac:dyDescent="0.3">
      <c r="B16" s="11">
        <v>1</v>
      </c>
      <c r="C16" s="12">
        <v>4</v>
      </c>
      <c r="D16" s="13" t="s">
        <v>223</v>
      </c>
      <c r="E16" s="5"/>
      <c r="F16" s="14">
        <v>2</v>
      </c>
      <c r="G16" s="15">
        <v>120</v>
      </c>
      <c r="H16" s="15">
        <f>E16*F16*G16</f>
        <v>0</v>
      </c>
    </row>
    <row r="17" spans="2:8" x14ac:dyDescent="0.3">
      <c r="B17" s="11">
        <v>1</v>
      </c>
      <c r="C17" s="12">
        <v>5</v>
      </c>
      <c r="D17" s="13" t="s">
        <v>82</v>
      </c>
      <c r="E17" s="5"/>
      <c r="F17" s="14">
        <v>1</v>
      </c>
      <c r="G17" s="15">
        <v>90</v>
      </c>
      <c r="H17" s="15">
        <f>E17*F17*G17</f>
        <v>0</v>
      </c>
    </row>
    <row r="18" spans="2:8" x14ac:dyDescent="0.3">
      <c r="B18" s="11">
        <v>1</v>
      </c>
      <c r="C18" s="12">
        <v>6</v>
      </c>
      <c r="D18" s="13" t="s">
        <v>83</v>
      </c>
      <c r="E18" s="5"/>
      <c r="F18" s="6"/>
      <c r="G18" s="6"/>
      <c r="H18" s="15">
        <f t="shared" ref="H18" si="0">E18*F18*G18</f>
        <v>0</v>
      </c>
    </row>
    <row r="19" spans="2:8" ht="34.950000000000003" customHeight="1" x14ac:dyDescent="0.3">
      <c r="B19" s="11">
        <v>2</v>
      </c>
      <c r="C19" s="47" t="s">
        <v>84</v>
      </c>
      <c r="D19" s="48"/>
      <c r="E19" s="48"/>
      <c r="F19" s="48"/>
      <c r="G19" s="48"/>
      <c r="H19" s="49"/>
    </row>
    <row r="20" spans="2:8" x14ac:dyDescent="0.3">
      <c r="B20" s="11">
        <v>2</v>
      </c>
      <c r="C20" s="12">
        <v>1</v>
      </c>
      <c r="D20" s="13" t="s">
        <v>92</v>
      </c>
      <c r="E20" s="5"/>
      <c r="F20" s="14">
        <v>1</v>
      </c>
      <c r="G20" s="15">
        <v>60</v>
      </c>
      <c r="H20" s="15">
        <f t="shared" ref="H20:H37" si="1">E20*F20*G20</f>
        <v>0</v>
      </c>
    </row>
    <row r="21" spans="2:8" x14ac:dyDescent="0.3">
      <c r="B21" s="11">
        <v>2</v>
      </c>
      <c r="C21" s="12">
        <v>2</v>
      </c>
      <c r="D21" s="13" t="s">
        <v>329</v>
      </c>
      <c r="E21" s="5"/>
      <c r="F21" s="14">
        <v>2</v>
      </c>
      <c r="G21" s="15">
        <v>120</v>
      </c>
      <c r="H21" s="15">
        <f t="shared" ref="H21" si="2">E21*F21*G21</f>
        <v>0</v>
      </c>
    </row>
    <row r="22" spans="2:8" x14ac:dyDescent="0.3">
      <c r="B22" s="11">
        <v>2</v>
      </c>
      <c r="C22" s="12">
        <v>3</v>
      </c>
      <c r="D22" s="13" t="s">
        <v>90</v>
      </c>
      <c r="E22" s="5"/>
      <c r="F22" s="14">
        <v>1</v>
      </c>
      <c r="G22" s="15">
        <v>60</v>
      </c>
      <c r="H22" s="15">
        <f t="shared" si="1"/>
        <v>0</v>
      </c>
    </row>
    <row r="23" spans="2:8" ht="34.200000000000003" customHeight="1" x14ac:dyDescent="0.3">
      <c r="B23" s="11">
        <v>2</v>
      </c>
      <c r="C23" s="12">
        <v>4</v>
      </c>
      <c r="D23" s="13" t="s">
        <v>174</v>
      </c>
      <c r="E23" s="5"/>
      <c r="F23" s="14">
        <v>2</v>
      </c>
      <c r="G23" s="15">
        <v>120</v>
      </c>
      <c r="H23" s="15">
        <f t="shared" si="1"/>
        <v>0</v>
      </c>
    </row>
    <row r="24" spans="2:8" ht="39.6" x14ac:dyDescent="0.3">
      <c r="B24" s="11">
        <v>2</v>
      </c>
      <c r="C24" s="12">
        <v>5</v>
      </c>
      <c r="D24" s="13" t="s">
        <v>85</v>
      </c>
      <c r="E24" s="5"/>
      <c r="F24" s="14">
        <v>2</v>
      </c>
      <c r="G24" s="15">
        <v>90</v>
      </c>
      <c r="H24" s="15">
        <f t="shared" si="1"/>
        <v>0</v>
      </c>
    </row>
    <row r="25" spans="2:8" ht="39.6" x14ac:dyDescent="0.3">
      <c r="B25" s="11">
        <v>2</v>
      </c>
      <c r="C25" s="12">
        <v>6</v>
      </c>
      <c r="D25" s="13" t="s">
        <v>86</v>
      </c>
      <c r="E25" s="5"/>
      <c r="F25" s="14">
        <v>2</v>
      </c>
      <c r="G25" s="15">
        <v>120</v>
      </c>
      <c r="H25" s="15">
        <f t="shared" si="1"/>
        <v>0</v>
      </c>
    </row>
    <row r="26" spans="2:8" ht="26.4" x14ac:dyDescent="0.3">
      <c r="B26" s="11">
        <v>2</v>
      </c>
      <c r="C26" s="12">
        <v>7</v>
      </c>
      <c r="D26" s="13" t="s">
        <v>173</v>
      </c>
      <c r="E26" s="5"/>
      <c r="F26" s="14">
        <v>2</v>
      </c>
      <c r="G26" s="15">
        <v>90</v>
      </c>
      <c r="H26" s="15">
        <f t="shared" si="1"/>
        <v>0</v>
      </c>
    </row>
    <row r="27" spans="2:8" x14ac:dyDescent="0.3">
      <c r="B27" s="11">
        <v>2</v>
      </c>
      <c r="C27" s="12">
        <v>8</v>
      </c>
      <c r="D27" s="13" t="s">
        <v>175</v>
      </c>
      <c r="E27" s="5"/>
      <c r="F27" s="14">
        <v>2</v>
      </c>
      <c r="G27" s="15">
        <v>60</v>
      </c>
      <c r="H27" s="15">
        <f t="shared" si="1"/>
        <v>0</v>
      </c>
    </row>
    <row r="28" spans="2:8" ht="24.6" customHeight="1" x14ac:dyDescent="0.3">
      <c r="B28" s="11">
        <v>2</v>
      </c>
      <c r="C28" s="12">
        <v>9</v>
      </c>
      <c r="D28" s="13" t="s">
        <v>202</v>
      </c>
      <c r="E28" s="5"/>
      <c r="F28" s="14">
        <v>3</v>
      </c>
      <c r="G28" s="15">
        <v>120</v>
      </c>
      <c r="H28" s="15">
        <f t="shared" si="1"/>
        <v>0</v>
      </c>
    </row>
    <row r="29" spans="2:8" ht="26.4" x14ac:dyDescent="0.3">
      <c r="B29" s="11">
        <v>2</v>
      </c>
      <c r="C29" s="12">
        <v>10</v>
      </c>
      <c r="D29" s="13" t="s">
        <v>203</v>
      </c>
      <c r="E29" s="5"/>
      <c r="F29" s="14">
        <v>3</v>
      </c>
      <c r="G29" s="15">
        <v>120</v>
      </c>
      <c r="H29" s="15">
        <f t="shared" si="1"/>
        <v>0</v>
      </c>
    </row>
    <row r="30" spans="2:8" ht="13.2" customHeight="1" x14ac:dyDescent="0.3">
      <c r="B30" s="11">
        <v>2</v>
      </c>
      <c r="C30" s="12">
        <v>11</v>
      </c>
      <c r="D30" s="13" t="s">
        <v>87</v>
      </c>
      <c r="E30" s="5"/>
      <c r="F30" s="14">
        <v>2</v>
      </c>
      <c r="G30" s="15">
        <v>60</v>
      </c>
      <c r="H30" s="15">
        <f t="shared" si="1"/>
        <v>0</v>
      </c>
    </row>
    <row r="31" spans="2:8" ht="26.4" x14ac:dyDescent="0.3">
      <c r="B31" s="11">
        <v>2</v>
      </c>
      <c r="C31" s="12">
        <v>12</v>
      </c>
      <c r="D31" s="13" t="s">
        <v>276</v>
      </c>
      <c r="E31" s="5"/>
      <c r="F31" s="14">
        <v>2</v>
      </c>
      <c r="G31" s="15">
        <v>90</v>
      </c>
      <c r="H31" s="15">
        <f t="shared" si="1"/>
        <v>0</v>
      </c>
    </row>
    <row r="32" spans="2:8" ht="26.4" x14ac:dyDescent="0.3">
      <c r="B32" s="11">
        <v>2</v>
      </c>
      <c r="C32" s="12">
        <v>13</v>
      </c>
      <c r="D32" s="13" t="s">
        <v>312</v>
      </c>
      <c r="E32" s="5"/>
      <c r="F32" s="14">
        <v>2</v>
      </c>
      <c r="G32" s="15">
        <v>90</v>
      </c>
      <c r="H32" s="15">
        <f t="shared" ref="H32" si="3">E32*F32*G32</f>
        <v>0</v>
      </c>
    </row>
    <row r="33" spans="2:8" x14ac:dyDescent="0.3">
      <c r="B33" s="11">
        <v>2</v>
      </c>
      <c r="C33" s="12">
        <v>14</v>
      </c>
      <c r="D33" s="13" t="s">
        <v>88</v>
      </c>
      <c r="E33" s="5"/>
      <c r="F33" s="14">
        <v>2</v>
      </c>
      <c r="G33" s="15">
        <v>60</v>
      </c>
      <c r="H33" s="15">
        <f t="shared" si="1"/>
        <v>0</v>
      </c>
    </row>
    <row r="34" spans="2:8" x14ac:dyDescent="0.3">
      <c r="B34" s="11">
        <v>2</v>
      </c>
      <c r="C34" s="12">
        <v>15</v>
      </c>
      <c r="D34" s="13" t="s">
        <v>205</v>
      </c>
      <c r="E34" s="5"/>
      <c r="F34" s="14">
        <v>3</v>
      </c>
      <c r="G34" s="15">
        <v>120</v>
      </c>
      <c r="H34" s="15">
        <f t="shared" si="1"/>
        <v>0</v>
      </c>
    </row>
    <row r="35" spans="2:8" ht="13.2" customHeight="1" x14ac:dyDescent="0.3">
      <c r="B35" s="11">
        <v>2</v>
      </c>
      <c r="C35" s="12">
        <v>16</v>
      </c>
      <c r="D35" s="13" t="s">
        <v>204</v>
      </c>
      <c r="E35" s="5"/>
      <c r="F35" s="14">
        <v>2</v>
      </c>
      <c r="G35" s="15">
        <v>90</v>
      </c>
      <c r="H35" s="15">
        <f t="shared" si="1"/>
        <v>0</v>
      </c>
    </row>
    <row r="36" spans="2:8" ht="26.4" x14ac:dyDescent="0.3">
      <c r="B36" s="11">
        <v>2</v>
      </c>
      <c r="C36" s="12">
        <v>17</v>
      </c>
      <c r="D36" s="13" t="s">
        <v>91</v>
      </c>
      <c r="E36" s="5"/>
      <c r="F36" s="14">
        <v>2</v>
      </c>
      <c r="G36" s="15">
        <v>60</v>
      </c>
      <c r="H36" s="15">
        <f t="shared" si="1"/>
        <v>0</v>
      </c>
    </row>
    <row r="37" spans="2:8" x14ac:dyDescent="0.3">
      <c r="B37" s="11">
        <v>2</v>
      </c>
      <c r="C37" s="12">
        <v>18</v>
      </c>
      <c r="D37" s="13" t="s">
        <v>89</v>
      </c>
      <c r="E37" s="5"/>
      <c r="F37" s="14">
        <v>2</v>
      </c>
      <c r="G37" s="15">
        <v>60</v>
      </c>
      <c r="H37" s="15">
        <f t="shared" si="1"/>
        <v>0</v>
      </c>
    </row>
    <row r="38" spans="2:8" x14ac:dyDescent="0.3">
      <c r="B38" s="11">
        <v>2</v>
      </c>
      <c r="C38" s="12">
        <v>19</v>
      </c>
      <c r="D38" s="13" t="s">
        <v>83</v>
      </c>
      <c r="E38" s="5"/>
      <c r="F38" s="6"/>
      <c r="G38" s="6"/>
      <c r="H38" s="15">
        <f t="shared" ref="H38:H97" si="4">E38*F38*G38</f>
        <v>0</v>
      </c>
    </row>
    <row r="39" spans="2:8" ht="27" customHeight="1" x14ac:dyDescent="0.3">
      <c r="B39" s="11">
        <v>3</v>
      </c>
      <c r="C39" s="47" t="s">
        <v>93</v>
      </c>
      <c r="D39" s="48"/>
      <c r="E39" s="48"/>
      <c r="F39" s="48"/>
      <c r="G39" s="48"/>
      <c r="H39" s="49"/>
    </row>
    <row r="40" spans="2:8" x14ac:dyDescent="0.3">
      <c r="B40" s="11">
        <v>3</v>
      </c>
      <c r="C40" s="12">
        <v>1</v>
      </c>
      <c r="D40" s="13" t="s">
        <v>100</v>
      </c>
      <c r="E40" s="5"/>
      <c r="F40" s="14">
        <v>1</v>
      </c>
      <c r="G40" s="15">
        <v>45</v>
      </c>
      <c r="H40" s="15">
        <f t="shared" ref="H40:H75" si="5">E40*F40*G40</f>
        <v>0</v>
      </c>
    </row>
    <row r="41" spans="2:8" x14ac:dyDescent="0.3">
      <c r="B41" s="11">
        <v>3</v>
      </c>
      <c r="C41" s="12">
        <v>2</v>
      </c>
      <c r="D41" s="13" t="s">
        <v>210</v>
      </c>
      <c r="E41" s="5"/>
      <c r="F41" s="14">
        <v>1</v>
      </c>
      <c r="G41" s="15">
        <v>45</v>
      </c>
      <c r="H41" s="15">
        <f t="shared" si="5"/>
        <v>0</v>
      </c>
    </row>
    <row r="42" spans="2:8" x14ac:dyDescent="0.3">
      <c r="B42" s="11">
        <v>3</v>
      </c>
      <c r="C42" s="12">
        <v>3</v>
      </c>
      <c r="D42" s="13" t="s">
        <v>98</v>
      </c>
      <c r="E42" s="5"/>
      <c r="F42" s="14">
        <v>1</v>
      </c>
      <c r="G42" s="15">
        <v>45</v>
      </c>
      <c r="H42" s="15">
        <f t="shared" si="5"/>
        <v>0</v>
      </c>
    </row>
    <row r="43" spans="2:8" x14ac:dyDescent="0.3">
      <c r="B43" s="11">
        <v>3</v>
      </c>
      <c r="C43" s="12">
        <v>4</v>
      </c>
      <c r="D43" s="13" t="s">
        <v>99</v>
      </c>
      <c r="E43" s="5"/>
      <c r="F43" s="14">
        <v>1</v>
      </c>
      <c r="G43" s="15">
        <v>45</v>
      </c>
      <c r="H43" s="15">
        <f t="shared" si="5"/>
        <v>0</v>
      </c>
    </row>
    <row r="44" spans="2:8" x14ac:dyDescent="0.3">
      <c r="B44" s="11">
        <v>3</v>
      </c>
      <c r="C44" s="12">
        <v>5</v>
      </c>
      <c r="D44" s="13" t="s">
        <v>101</v>
      </c>
      <c r="E44" s="5"/>
      <c r="F44" s="14">
        <v>1</v>
      </c>
      <c r="G44" s="15">
        <v>45</v>
      </c>
      <c r="H44" s="15">
        <f t="shared" si="5"/>
        <v>0</v>
      </c>
    </row>
    <row r="45" spans="2:8" ht="13.2" customHeight="1" x14ac:dyDescent="0.3">
      <c r="B45" s="11">
        <v>3</v>
      </c>
      <c r="C45" s="12">
        <v>6</v>
      </c>
      <c r="D45" s="13" t="s">
        <v>209</v>
      </c>
      <c r="E45" s="5"/>
      <c r="F45" s="14">
        <v>1</v>
      </c>
      <c r="G45" s="15">
        <v>45</v>
      </c>
      <c r="H45" s="15">
        <f t="shared" si="5"/>
        <v>0</v>
      </c>
    </row>
    <row r="46" spans="2:8" ht="26.4" x14ac:dyDescent="0.3">
      <c r="B46" s="11">
        <v>3</v>
      </c>
      <c r="C46" s="12">
        <v>7</v>
      </c>
      <c r="D46" s="13" t="s">
        <v>263</v>
      </c>
      <c r="E46" s="5"/>
      <c r="F46" s="14">
        <v>2</v>
      </c>
      <c r="G46" s="15">
        <v>120</v>
      </c>
      <c r="H46" s="15">
        <f t="shared" si="5"/>
        <v>0</v>
      </c>
    </row>
    <row r="47" spans="2:8" ht="26.4" x14ac:dyDescent="0.3">
      <c r="B47" s="11"/>
      <c r="C47" s="12">
        <v>8</v>
      </c>
      <c r="D47" s="13" t="s">
        <v>324</v>
      </c>
      <c r="E47" s="5"/>
      <c r="F47" s="14">
        <v>2</v>
      </c>
      <c r="G47" s="15">
        <v>120</v>
      </c>
      <c r="H47" s="15">
        <f t="shared" ref="H47" si="6">E47*F47*G47</f>
        <v>0</v>
      </c>
    </row>
    <row r="48" spans="2:8" x14ac:dyDescent="0.3">
      <c r="B48" s="11">
        <v>3</v>
      </c>
      <c r="C48" s="12">
        <v>9</v>
      </c>
      <c r="D48" s="13" t="s">
        <v>218</v>
      </c>
      <c r="E48" s="5"/>
      <c r="F48" s="14">
        <v>2</v>
      </c>
      <c r="G48" s="15">
        <v>120</v>
      </c>
      <c r="H48" s="15">
        <f t="shared" si="5"/>
        <v>0</v>
      </c>
    </row>
    <row r="49" spans="2:8" x14ac:dyDescent="0.3">
      <c r="B49" s="11">
        <v>3</v>
      </c>
      <c r="C49" s="12">
        <v>10</v>
      </c>
      <c r="D49" s="13" t="s">
        <v>117</v>
      </c>
      <c r="E49" s="5"/>
      <c r="F49" s="14">
        <v>2</v>
      </c>
      <c r="G49" s="15">
        <v>60</v>
      </c>
      <c r="H49" s="15">
        <f t="shared" si="5"/>
        <v>0</v>
      </c>
    </row>
    <row r="50" spans="2:8" ht="26.4" x14ac:dyDescent="0.3">
      <c r="B50" s="11">
        <v>3</v>
      </c>
      <c r="C50" s="12">
        <v>11</v>
      </c>
      <c r="D50" s="13" t="s">
        <v>180</v>
      </c>
      <c r="E50" s="5"/>
      <c r="F50" s="14">
        <v>2</v>
      </c>
      <c r="G50" s="15">
        <v>120</v>
      </c>
      <c r="H50" s="15">
        <f t="shared" si="5"/>
        <v>0</v>
      </c>
    </row>
    <row r="51" spans="2:8" ht="26.4" x14ac:dyDescent="0.3">
      <c r="B51" s="11">
        <v>3</v>
      </c>
      <c r="C51" s="12">
        <v>12</v>
      </c>
      <c r="D51" s="13" t="s">
        <v>179</v>
      </c>
      <c r="E51" s="5"/>
      <c r="F51" s="14">
        <v>2</v>
      </c>
      <c r="G51" s="15">
        <v>90</v>
      </c>
      <c r="H51" s="15">
        <f t="shared" si="5"/>
        <v>0</v>
      </c>
    </row>
    <row r="52" spans="2:8" x14ac:dyDescent="0.3">
      <c r="B52" s="11"/>
      <c r="C52" s="12">
        <v>13</v>
      </c>
      <c r="D52" s="13" t="s">
        <v>334</v>
      </c>
      <c r="E52" s="5"/>
      <c r="F52" s="14">
        <v>2</v>
      </c>
      <c r="G52" s="15">
        <v>120</v>
      </c>
      <c r="H52" s="15">
        <f t="shared" si="5"/>
        <v>0</v>
      </c>
    </row>
    <row r="53" spans="2:8" x14ac:dyDescent="0.3">
      <c r="B53" s="11">
        <v>3</v>
      </c>
      <c r="C53" s="12">
        <v>14</v>
      </c>
      <c r="D53" s="13" t="s">
        <v>116</v>
      </c>
      <c r="E53" s="5"/>
      <c r="F53" s="14">
        <v>2</v>
      </c>
      <c r="G53" s="15">
        <v>120</v>
      </c>
      <c r="H53" s="15">
        <f t="shared" si="5"/>
        <v>0</v>
      </c>
    </row>
    <row r="54" spans="2:8" ht="26.4" x14ac:dyDescent="0.3">
      <c r="B54" s="11">
        <v>3</v>
      </c>
      <c r="C54" s="12">
        <v>15</v>
      </c>
      <c r="D54" s="13" t="s">
        <v>217</v>
      </c>
      <c r="E54" s="5"/>
      <c r="F54" s="14">
        <v>2</v>
      </c>
      <c r="G54" s="15">
        <v>60</v>
      </c>
      <c r="H54" s="15">
        <f t="shared" si="5"/>
        <v>0</v>
      </c>
    </row>
    <row r="55" spans="2:8" ht="26.4" x14ac:dyDescent="0.3">
      <c r="B55" s="11">
        <v>3</v>
      </c>
      <c r="C55" s="12">
        <v>16</v>
      </c>
      <c r="D55" s="13" t="s">
        <v>183</v>
      </c>
      <c r="E55" s="5"/>
      <c r="F55" s="14">
        <v>2</v>
      </c>
      <c r="G55" s="15">
        <v>120</v>
      </c>
      <c r="H55" s="15">
        <f t="shared" si="5"/>
        <v>0</v>
      </c>
    </row>
    <row r="56" spans="2:8" ht="26.4" x14ac:dyDescent="0.3">
      <c r="B56" s="11">
        <v>3</v>
      </c>
      <c r="C56" s="12">
        <v>17</v>
      </c>
      <c r="D56" s="13" t="s">
        <v>182</v>
      </c>
      <c r="E56" s="5"/>
      <c r="F56" s="14">
        <v>2</v>
      </c>
      <c r="G56" s="15">
        <v>60</v>
      </c>
      <c r="H56" s="15">
        <f t="shared" si="5"/>
        <v>0</v>
      </c>
    </row>
    <row r="57" spans="2:8" ht="26.4" x14ac:dyDescent="0.3">
      <c r="B57" s="11">
        <v>3</v>
      </c>
      <c r="C57" s="12">
        <v>18</v>
      </c>
      <c r="D57" s="13" t="s">
        <v>311</v>
      </c>
      <c r="E57" s="5"/>
      <c r="F57" s="14">
        <v>2</v>
      </c>
      <c r="G57" s="15">
        <v>60</v>
      </c>
      <c r="H57" s="15">
        <f t="shared" ref="H57" si="7">E57*F57*G57</f>
        <v>0</v>
      </c>
    </row>
    <row r="58" spans="2:8" x14ac:dyDescent="0.3">
      <c r="B58" s="11">
        <v>3</v>
      </c>
      <c r="C58" s="12">
        <v>19</v>
      </c>
      <c r="D58" s="13" t="s">
        <v>104</v>
      </c>
      <c r="E58" s="5"/>
      <c r="F58" s="14">
        <v>1</v>
      </c>
      <c r="G58" s="15">
        <v>60</v>
      </c>
      <c r="H58" s="15">
        <f t="shared" si="5"/>
        <v>0</v>
      </c>
    </row>
    <row r="59" spans="2:8" x14ac:dyDescent="0.3">
      <c r="B59" s="11">
        <v>3</v>
      </c>
      <c r="C59" s="12">
        <v>20</v>
      </c>
      <c r="D59" s="13" t="s">
        <v>105</v>
      </c>
      <c r="E59" s="5"/>
      <c r="F59" s="14">
        <v>2</v>
      </c>
      <c r="G59" s="15">
        <v>60</v>
      </c>
      <c r="H59" s="15">
        <f t="shared" si="5"/>
        <v>0</v>
      </c>
    </row>
    <row r="60" spans="2:8" x14ac:dyDescent="0.3">
      <c r="B60" s="11">
        <v>3</v>
      </c>
      <c r="C60" s="12">
        <v>21</v>
      </c>
      <c r="D60" s="13" t="s">
        <v>213</v>
      </c>
      <c r="E60" s="5"/>
      <c r="F60" s="14">
        <v>1</v>
      </c>
      <c r="G60" s="15">
        <v>60</v>
      </c>
      <c r="H60" s="15">
        <f t="shared" si="5"/>
        <v>0</v>
      </c>
    </row>
    <row r="61" spans="2:8" x14ac:dyDescent="0.3">
      <c r="B61" s="11">
        <v>3</v>
      </c>
      <c r="C61" s="12">
        <v>22</v>
      </c>
      <c r="D61" s="13" t="s">
        <v>211</v>
      </c>
      <c r="E61" s="5"/>
      <c r="F61" s="14">
        <v>1</v>
      </c>
      <c r="G61" s="15">
        <v>60</v>
      </c>
      <c r="H61" s="15">
        <f t="shared" si="5"/>
        <v>0</v>
      </c>
    </row>
    <row r="62" spans="2:8" x14ac:dyDescent="0.3">
      <c r="B62" s="11">
        <v>3</v>
      </c>
      <c r="C62" s="12">
        <v>23</v>
      </c>
      <c r="D62" s="13" t="s">
        <v>112</v>
      </c>
      <c r="E62" s="5"/>
      <c r="F62" s="14">
        <v>1</v>
      </c>
      <c r="G62" s="15">
        <v>60</v>
      </c>
      <c r="H62" s="15">
        <f t="shared" si="5"/>
        <v>0</v>
      </c>
    </row>
    <row r="63" spans="2:8" x14ac:dyDescent="0.3">
      <c r="B63" s="11">
        <v>3</v>
      </c>
      <c r="C63" s="12">
        <v>24</v>
      </c>
      <c r="D63" s="13" t="s">
        <v>184</v>
      </c>
      <c r="E63" s="5"/>
      <c r="F63" s="14">
        <v>2</v>
      </c>
      <c r="G63" s="15">
        <v>90</v>
      </c>
      <c r="H63" s="15">
        <f t="shared" si="5"/>
        <v>0</v>
      </c>
    </row>
    <row r="64" spans="2:8" x14ac:dyDescent="0.3">
      <c r="B64" s="11">
        <v>3</v>
      </c>
      <c r="C64" s="12">
        <v>25</v>
      </c>
      <c r="D64" s="13" t="s">
        <v>96</v>
      </c>
      <c r="E64" s="5"/>
      <c r="F64" s="14">
        <v>2</v>
      </c>
      <c r="G64" s="15">
        <v>120</v>
      </c>
      <c r="H64" s="15">
        <f t="shared" si="5"/>
        <v>0</v>
      </c>
    </row>
    <row r="65" spans="2:8" x14ac:dyDescent="0.3">
      <c r="B65" s="11">
        <v>3</v>
      </c>
      <c r="C65" s="12">
        <v>26</v>
      </c>
      <c r="D65" s="13" t="s">
        <v>214</v>
      </c>
      <c r="E65" s="5"/>
      <c r="F65" s="14">
        <v>2</v>
      </c>
      <c r="G65" s="15">
        <v>60</v>
      </c>
      <c r="H65" s="15">
        <f t="shared" si="5"/>
        <v>0</v>
      </c>
    </row>
    <row r="66" spans="2:8" x14ac:dyDescent="0.3">
      <c r="B66" s="11">
        <v>3</v>
      </c>
      <c r="C66" s="12">
        <v>27</v>
      </c>
      <c r="D66" s="13" t="s">
        <v>319</v>
      </c>
      <c r="E66" s="5"/>
      <c r="F66" s="14">
        <v>2</v>
      </c>
      <c r="G66" s="15">
        <v>60</v>
      </c>
      <c r="H66" s="15">
        <f t="shared" ref="H66" si="8">E66*F66*G66</f>
        <v>0</v>
      </c>
    </row>
    <row r="67" spans="2:8" ht="26.4" x14ac:dyDescent="0.3">
      <c r="B67" s="11">
        <v>3</v>
      </c>
      <c r="C67" s="12">
        <v>28</v>
      </c>
      <c r="D67" s="13" t="s">
        <v>177</v>
      </c>
      <c r="E67" s="5"/>
      <c r="F67" s="14">
        <v>2</v>
      </c>
      <c r="G67" s="15">
        <v>90</v>
      </c>
      <c r="H67" s="15">
        <f t="shared" si="5"/>
        <v>0</v>
      </c>
    </row>
    <row r="68" spans="2:8" ht="26.4" x14ac:dyDescent="0.3">
      <c r="B68" s="11">
        <v>3</v>
      </c>
      <c r="C68" s="12">
        <v>29</v>
      </c>
      <c r="D68" s="13" t="s">
        <v>176</v>
      </c>
      <c r="E68" s="5"/>
      <c r="F68" s="14">
        <v>2</v>
      </c>
      <c r="G68" s="15">
        <v>60</v>
      </c>
      <c r="H68" s="15">
        <f t="shared" si="5"/>
        <v>0</v>
      </c>
    </row>
    <row r="69" spans="2:8" x14ac:dyDescent="0.3">
      <c r="B69" s="11">
        <v>3</v>
      </c>
      <c r="C69" s="12">
        <v>30</v>
      </c>
      <c r="D69" s="13" t="s">
        <v>114</v>
      </c>
      <c r="E69" s="5"/>
      <c r="F69" s="14">
        <v>2</v>
      </c>
      <c r="G69" s="15">
        <v>90</v>
      </c>
      <c r="H69" s="15">
        <f t="shared" si="5"/>
        <v>0</v>
      </c>
    </row>
    <row r="70" spans="2:8" x14ac:dyDescent="0.3">
      <c r="B70" s="11">
        <v>3</v>
      </c>
      <c r="C70" s="12">
        <v>31</v>
      </c>
      <c r="D70" s="13" t="s">
        <v>208</v>
      </c>
      <c r="E70" s="5"/>
      <c r="F70" s="14">
        <v>2</v>
      </c>
      <c r="G70" s="15">
        <v>60</v>
      </c>
      <c r="H70" s="15">
        <f t="shared" si="5"/>
        <v>0</v>
      </c>
    </row>
    <row r="71" spans="2:8" ht="39.6" x14ac:dyDescent="0.3">
      <c r="B71" s="11">
        <v>3</v>
      </c>
      <c r="C71" s="12">
        <v>32</v>
      </c>
      <c r="D71" s="13" t="s">
        <v>264</v>
      </c>
      <c r="E71" s="5"/>
      <c r="F71" s="14">
        <v>2</v>
      </c>
      <c r="G71" s="15">
        <v>120</v>
      </c>
      <c r="H71" s="15">
        <f t="shared" si="5"/>
        <v>0</v>
      </c>
    </row>
    <row r="72" spans="2:8" ht="39.6" x14ac:dyDescent="0.3">
      <c r="B72" s="11">
        <v>3</v>
      </c>
      <c r="C72" s="12">
        <v>33</v>
      </c>
      <c r="D72" s="13" t="s">
        <v>265</v>
      </c>
      <c r="E72" s="5"/>
      <c r="F72" s="14">
        <v>2</v>
      </c>
      <c r="G72" s="15">
        <v>60</v>
      </c>
      <c r="H72" s="15">
        <f t="shared" si="5"/>
        <v>0</v>
      </c>
    </row>
    <row r="73" spans="2:8" ht="26.4" x14ac:dyDescent="0.3">
      <c r="B73" s="11">
        <v>3</v>
      </c>
      <c r="C73" s="12">
        <v>34</v>
      </c>
      <c r="D73" s="13" t="s">
        <v>215</v>
      </c>
      <c r="E73" s="5"/>
      <c r="F73" s="14">
        <v>2</v>
      </c>
      <c r="G73" s="15">
        <v>90</v>
      </c>
      <c r="H73" s="15">
        <f t="shared" si="5"/>
        <v>0</v>
      </c>
    </row>
    <row r="74" spans="2:8" x14ac:dyDescent="0.3">
      <c r="B74" s="11">
        <v>3</v>
      </c>
      <c r="C74" s="12">
        <v>35</v>
      </c>
      <c r="D74" s="13" t="s">
        <v>328</v>
      </c>
      <c r="E74" s="5"/>
      <c r="F74" s="14">
        <v>2</v>
      </c>
      <c r="G74" s="15">
        <v>60</v>
      </c>
      <c r="H74" s="15">
        <f t="shared" si="5"/>
        <v>0</v>
      </c>
    </row>
    <row r="75" spans="2:8" x14ac:dyDescent="0.3">
      <c r="B75" s="11">
        <v>3</v>
      </c>
      <c r="C75" s="12">
        <v>36</v>
      </c>
      <c r="D75" s="13" t="s">
        <v>262</v>
      </c>
      <c r="E75" s="5"/>
      <c r="F75" s="14">
        <v>2</v>
      </c>
      <c r="G75" s="15">
        <v>90</v>
      </c>
      <c r="H75" s="15">
        <f t="shared" si="5"/>
        <v>0</v>
      </c>
    </row>
    <row r="76" spans="2:8" x14ac:dyDescent="0.3">
      <c r="B76" s="11">
        <v>3</v>
      </c>
      <c r="C76" s="12">
        <v>37</v>
      </c>
      <c r="D76" s="13" t="s">
        <v>107</v>
      </c>
      <c r="E76" s="5"/>
      <c r="F76" s="14">
        <v>2</v>
      </c>
      <c r="G76" s="15">
        <v>90</v>
      </c>
      <c r="H76" s="15">
        <f t="shared" ref="H76:H96" si="9">E76*F76*G76</f>
        <v>0</v>
      </c>
    </row>
    <row r="77" spans="2:8" x14ac:dyDescent="0.3">
      <c r="B77" s="11">
        <v>3</v>
      </c>
      <c r="C77" s="12">
        <v>38</v>
      </c>
      <c r="D77" s="13" t="s">
        <v>106</v>
      </c>
      <c r="E77" s="5"/>
      <c r="F77" s="14">
        <v>2</v>
      </c>
      <c r="G77" s="15">
        <v>90</v>
      </c>
      <c r="H77" s="15">
        <f t="shared" si="9"/>
        <v>0</v>
      </c>
    </row>
    <row r="78" spans="2:8" x14ac:dyDescent="0.3">
      <c r="B78" s="11">
        <v>3</v>
      </c>
      <c r="C78" s="12">
        <v>39</v>
      </c>
      <c r="D78" s="13" t="s">
        <v>113</v>
      </c>
      <c r="E78" s="5"/>
      <c r="F78" s="14">
        <v>2</v>
      </c>
      <c r="G78" s="15">
        <v>90</v>
      </c>
      <c r="H78" s="15">
        <f t="shared" si="9"/>
        <v>0</v>
      </c>
    </row>
    <row r="79" spans="2:8" x14ac:dyDescent="0.3">
      <c r="B79" s="11">
        <v>3</v>
      </c>
      <c r="C79" s="12">
        <v>40</v>
      </c>
      <c r="D79" s="13" t="s">
        <v>115</v>
      </c>
      <c r="E79" s="5"/>
      <c r="F79" s="14">
        <v>2</v>
      </c>
      <c r="G79" s="15">
        <v>90</v>
      </c>
      <c r="H79" s="15">
        <f t="shared" si="9"/>
        <v>0</v>
      </c>
    </row>
    <row r="80" spans="2:8" x14ac:dyDescent="0.3">
      <c r="B80" s="11">
        <v>3</v>
      </c>
      <c r="C80" s="12">
        <v>41</v>
      </c>
      <c r="D80" s="13" t="s">
        <v>111</v>
      </c>
      <c r="E80" s="5"/>
      <c r="F80" s="14">
        <v>2</v>
      </c>
      <c r="G80" s="15">
        <v>90</v>
      </c>
      <c r="H80" s="15">
        <f t="shared" si="9"/>
        <v>0</v>
      </c>
    </row>
    <row r="81" spans="2:8" x14ac:dyDescent="0.3">
      <c r="B81" s="11">
        <v>3</v>
      </c>
      <c r="C81" s="12">
        <v>42</v>
      </c>
      <c r="D81" s="13" t="s">
        <v>233</v>
      </c>
      <c r="E81" s="5"/>
      <c r="F81" s="14">
        <v>1</v>
      </c>
      <c r="G81" s="15">
        <v>60</v>
      </c>
      <c r="H81" s="15">
        <f t="shared" si="9"/>
        <v>0</v>
      </c>
    </row>
    <row r="82" spans="2:8" x14ac:dyDescent="0.3">
      <c r="B82" s="11">
        <v>3</v>
      </c>
      <c r="C82" s="12">
        <v>43</v>
      </c>
      <c r="D82" s="13" t="s">
        <v>296</v>
      </c>
      <c r="E82" s="5"/>
      <c r="F82" s="14">
        <v>1</v>
      </c>
      <c r="G82" s="15">
        <v>60</v>
      </c>
      <c r="H82" s="15">
        <f t="shared" ref="H82" si="10">E82*F82*G82</f>
        <v>0</v>
      </c>
    </row>
    <row r="83" spans="2:8" ht="26.4" x14ac:dyDescent="0.3">
      <c r="B83" s="11">
        <v>3</v>
      </c>
      <c r="C83" s="12">
        <v>44</v>
      </c>
      <c r="D83" s="13" t="s">
        <v>97</v>
      </c>
      <c r="E83" s="5"/>
      <c r="F83" s="14">
        <v>2</v>
      </c>
      <c r="G83" s="15">
        <v>60</v>
      </c>
      <c r="H83" s="15">
        <f t="shared" si="9"/>
        <v>0</v>
      </c>
    </row>
    <row r="84" spans="2:8" x14ac:dyDescent="0.3">
      <c r="B84" s="11">
        <v>3</v>
      </c>
      <c r="C84" s="12">
        <v>45</v>
      </c>
      <c r="D84" s="13" t="s">
        <v>216</v>
      </c>
      <c r="E84" s="5"/>
      <c r="F84" s="14">
        <v>2</v>
      </c>
      <c r="G84" s="15">
        <v>60</v>
      </c>
      <c r="H84" s="15">
        <f t="shared" si="9"/>
        <v>0</v>
      </c>
    </row>
    <row r="85" spans="2:8" x14ac:dyDescent="0.3">
      <c r="B85" s="11">
        <v>3</v>
      </c>
      <c r="C85" s="12">
        <v>46</v>
      </c>
      <c r="D85" s="13" t="s">
        <v>94</v>
      </c>
      <c r="E85" s="5"/>
      <c r="F85" s="14">
        <v>2</v>
      </c>
      <c r="G85" s="15">
        <v>60</v>
      </c>
      <c r="H85" s="15">
        <f t="shared" si="9"/>
        <v>0</v>
      </c>
    </row>
    <row r="86" spans="2:8" x14ac:dyDescent="0.3">
      <c r="B86" s="11">
        <v>3</v>
      </c>
      <c r="C86" s="12">
        <v>47</v>
      </c>
      <c r="D86" s="13" t="s">
        <v>178</v>
      </c>
      <c r="E86" s="5"/>
      <c r="F86" s="14">
        <v>1</v>
      </c>
      <c r="G86" s="15">
        <v>90</v>
      </c>
      <c r="H86" s="15">
        <f t="shared" si="9"/>
        <v>0</v>
      </c>
    </row>
    <row r="87" spans="2:8" x14ac:dyDescent="0.3">
      <c r="B87" s="11">
        <v>3</v>
      </c>
      <c r="C87" s="12">
        <v>48</v>
      </c>
      <c r="D87" s="13" t="s">
        <v>95</v>
      </c>
      <c r="E87" s="5"/>
      <c r="F87" s="14">
        <v>2</v>
      </c>
      <c r="G87" s="15">
        <v>60</v>
      </c>
      <c r="H87" s="15">
        <f t="shared" si="9"/>
        <v>0</v>
      </c>
    </row>
    <row r="88" spans="2:8" x14ac:dyDescent="0.3">
      <c r="B88" s="11">
        <v>3</v>
      </c>
      <c r="C88" s="12">
        <v>49</v>
      </c>
      <c r="D88" s="13" t="s">
        <v>110</v>
      </c>
      <c r="E88" s="5"/>
      <c r="F88" s="14">
        <v>1</v>
      </c>
      <c r="G88" s="15">
        <v>90</v>
      </c>
      <c r="H88" s="15">
        <f t="shared" si="9"/>
        <v>0</v>
      </c>
    </row>
    <row r="89" spans="2:8" x14ac:dyDescent="0.3">
      <c r="B89" s="11">
        <v>3</v>
      </c>
      <c r="C89" s="12">
        <v>50</v>
      </c>
      <c r="D89" s="13" t="s">
        <v>108</v>
      </c>
      <c r="E89" s="5"/>
      <c r="F89" s="14">
        <v>2</v>
      </c>
      <c r="G89" s="15">
        <v>90</v>
      </c>
      <c r="H89" s="15">
        <f t="shared" si="9"/>
        <v>0</v>
      </c>
    </row>
    <row r="90" spans="2:8" x14ac:dyDescent="0.3">
      <c r="B90" s="11">
        <v>3</v>
      </c>
      <c r="C90" s="12">
        <v>51</v>
      </c>
      <c r="D90" s="13" t="s">
        <v>317</v>
      </c>
      <c r="E90" s="5"/>
      <c r="F90" s="14">
        <v>1</v>
      </c>
      <c r="G90" s="15">
        <v>60</v>
      </c>
      <c r="H90" s="15">
        <f t="shared" ref="H90" si="11">E90*F90*G90</f>
        <v>0</v>
      </c>
    </row>
    <row r="91" spans="2:8" x14ac:dyDescent="0.3">
      <c r="B91" s="11">
        <v>3</v>
      </c>
      <c r="C91" s="12">
        <v>52</v>
      </c>
      <c r="D91" s="13" t="s">
        <v>103</v>
      </c>
      <c r="E91" s="5"/>
      <c r="F91" s="14">
        <v>2</v>
      </c>
      <c r="G91" s="15">
        <v>60</v>
      </c>
      <c r="H91" s="15">
        <f t="shared" si="9"/>
        <v>0</v>
      </c>
    </row>
    <row r="92" spans="2:8" x14ac:dyDescent="0.3">
      <c r="B92" s="11">
        <v>3</v>
      </c>
      <c r="C92" s="12">
        <v>53</v>
      </c>
      <c r="D92" s="13" t="s">
        <v>109</v>
      </c>
      <c r="E92" s="5"/>
      <c r="F92" s="14">
        <v>2</v>
      </c>
      <c r="G92" s="15">
        <v>90</v>
      </c>
      <c r="H92" s="15">
        <f t="shared" si="9"/>
        <v>0</v>
      </c>
    </row>
    <row r="93" spans="2:8" x14ac:dyDescent="0.3">
      <c r="B93" s="11">
        <v>3</v>
      </c>
      <c r="C93" s="12">
        <v>54</v>
      </c>
      <c r="D93" s="13" t="s">
        <v>181</v>
      </c>
      <c r="E93" s="5"/>
      <c r="F93" s="14">
        <v>1</v>
      </c>
      <c r="G93" s="15">
        <v>60</v>
      </c>
      <c r="H93" s="15">
        <f t="shared" si="9"/>
        <v>0</v>
      </c>
    </row>
    <row r="94" spans="2:8" x14ac:dyDescent="0.3">
      <c r="B94" s="11">
        <v>3</v>
      </c>
      <c r="C94" s="12">
        <v>55</v>
      </c>
      <c r="D94" s="13" t="s">
        <v>102</v>
      </c>
      <c r="E94" s="5"/>
      <c r="F94" s="14">
        <v>1</v>
      </c>
      <c r="G94" s="15">
        <v>60</v>
      </c>
      <c r="H94" s="15">
        <f t="shared" si="9"/>
        <v>0</v>
      </c>
    </row>
    <row r="95" spans="2:8" x14ac:dyDescent="0.3">
      <c r="B95" s="11"/>
      <c r="C95" s="12">
        <v>56</v>
      </c>
      <c r="D95" s="13" t="s">
        <v>325</v>
      </c>
      <c r="E95" s="5"/>
      <c r="F95" s="14">
        <v>2</v>
      </c>
      <c r="G95" s="15">
        <v>60</v>
      </c>
      <c r="H95" s="15">
        <f t="shared" ref="H95" si="12">E95*F95*G95</f>
        <v>0</v>
      </c>
    </row>
    <row r="96" spans="2:8" ht="26.4" x14ac:dyDescent="0.3">
      <c r="B96" s="11">
        <v>3</v>
      </c>
      <c r="C96" s="12">
        <v>57</v>
      </c>
      <c r="D96" s="13" t="s">
        <v>212</v>
      </c>
      <c r="E96" s="5"/>
      <c r="F96" s="14">
        <v>1</v>
      </c>
      <c r="G96" s="15">
        <v>45</v>
      </c>
      <c r="H96" s="15">
        <f t="shared" si="9"/>
        <v>0</v>
      </c>
    </row>
    <row r="97" spans="2:8" x14ac:dyDescent="0.3">
      <c r="B97" s="11">
        <v>3</v>
      </c>
      <c r="C97" s="12">
        <v>58</v>
      </c>
      <c r="D97" s="13" t="s">
        <v>83</v>
      </c>
      <c r="E97" s="5"/>
      <c r="F97" s="6"/>
      <c r="G97" s="6"/>
      <c r="H97" s="15">
        <f t="shared" si="4"/>
        <v>0</v>
      </c>
    </row>
    <row r="98" spans="2:8" ht="36" customHeight="1" x14ac:dyDescent="0.3">
      <c r="B98" s="11">
        <v>4</v>
      </c>
      <c r="C98" s="47" t="s">
        <v>118</v>
      </c>
      <c r="D98" s="48"/>
      <c r="E98" s="48"/>
      <c r="F98" s="48"/>
      <c r="G98" s="48"/>
      <c r="H98" s="49"/>
    </row>
    <row r="99" spans="2:8" ht="28.95" customHeight="1" x14ac:dyDescent="0.3">
      <c r="B99" s="11">
        <v>4</v>
      </c>
      <c r="C99" s="12">
        <v>1</v>
      </c>
      <c r="D99" s="13" t="s">
        <v>121</v>
      </c>
      <c r="E99" s="5"/>
      <c r="F99" s="14">
        <v>1</v>
      </c>
      <c r="G99" s="15">
        <v>45</v>
      </c>
      <c r="H99" s="15">
        <f>E99*F99*G99</f>
        <v>0</v>
      </c>
    </row>
    <row r="100" spans="2:8" x14ac:dyDescent="0.3">
      <c r="B100" s="11">
        <v>4</v>
      </c>
      <c r="C100" s="12">
        <v>2</v>
      </c>
      <c r="D100" s="13" t="s">
        <v>119</v>
      </c>
      <c r="E100" s="5"/>
      <c r="F100" s="14">
        <v>2</v>
      </c>
      <c r="G100" s="15">
        <v>45</v>
      </c>
      <c r="H100" s="15">
        <f>E100*F100*G100</f>
        <v>0</v>
      </c>
    </row>
    <row r="101" spans="2:8" ht="28.2" customHeight="1" x14ac:dyDescent="0.3">
      <c r="B101" s="11">
        <v>4</v>
      </c>
      <c r="C101" s="12">
        <v>3</v>
      </c>
      <c r="D101" s="13" t="s">
        <v>122</v>
      </c>
      <c r="E101" s="5"/>
      <c r="F101" s="14">
        <v>2</v>
      </c>
      <c r="G101" s="15">
        <v>45</v>
      </c>
      <c r="H101" s="15">
        <f>E101*F101*G101</f>
        <v>0</v>
      </c>
    </row>
    <row r="102" spans="2:8" x14ac:dyDescent="0.3">
      <c r="B102" s="11">
        <v>4</v>
      </c>
      <c r="C102" s="12">
        <v>4</v>
      </c>
      <c r="D102" s="13" t="s">
        <v>120</v>
      </c>
      <c r="E102" s="5"/>
      <c r="F102" s="14">
        <v>1</v>
      </c>
      <c r="G102" s="15">
        <v>45</v>
      </c>
      <c r="H102" s="15">
        <f>E102*F102*G102</f>
        <v>0</v>
      </c>
    </row>
    <row r="103" spans="2:8" ht="13.2" customHeight="1" x14ac:dyDescent="0.3">
      <c r="B103" s="11">
        <v>4</v>
      </c>
      <c r="C103" s="12">
        <v>5</v>
      </c>
      <c r="D103" s="13" t="s">
        <v>185</v>
      </c>
      <c r="E103" s="5"/>
      <c r="F103" s="14">
        <v>2</v>
      </c>
      <c r="G103" s="15">
        <v>120</v>
      </c>
      <c r="H103" s="15">
        <f>E103*F103*G103</f>
        <v>0</v>
      </c>
    </row>
    <row r="104" spans="2:8" x14ac:dyDescent="0.3">
      <c r="B104" s="11">
        <v>4</v>
      </c>
      <c r="C104" s="12">
        <v>6</v>
      </c>
      <c r="D104" s="13" t="s">
        <v>83</v>
      </c>
      <c r="E104" s="5"/>
      <c r="F104" s="6"/>
      <c r="G104" s="6"/>
      <c r="H104" s="15">
        <f t="shared" ref="H104:H175" si="13">E104*F104*G104</f>
        <v>0</v>
      </c>
    </row>
    <row r="105" spans="2:8" ht="37.200000000000003" customHeight="1" x14ac:dyDescent="0.3">
      <c r="B105" s="11">
        <v>5</v>
      </c>
      <c r="C105" s="47" t="s">
        <v>123</v>
      </c>
      <c r="D105" s="48"/>
      <c r="E105" s="48"/>
      <c r="F105" s="48"/>
      <c r="G105" s="48"/>
      <c r="H105" s="49"/>
    </row>
    <row r="106" spans="2:8" ht="13.2" customHeight="1" x14ac:dyDescent="0.3">
      <c r="B106" s="11">
        <v>5</v>
      </c>
      <c r="C106" s="12">
        <v>1</v>
      </c>
      <c r="D106" s="13" t="s">
        <v>129</v>
      </c>
      <c r="E106" s="7"/>
      <c r="F106" s="14">
        <v>2</v>
      </c>
      <c r="G106" s="15">
        <v>90</v>
      </c>
      <c r="H106" s="15">
        <f t="shared" ref="H106:H132" si="14">E106*F106*G106</f>
        <v>0</v>
      </c>
    </row>
    <row r="107" spans="2:8" x14ac:dyDescent="0.3">
      <c r="B107" s="11">
        <v>5</v>
      </c>
      <c r="C107" s="12">
        <v>2</v>
      </c>
      <c r="D107" s="13" t="s">
        <v>252</v>
      </c>
      <c r="E107" s="5"/>
      <c r="F107" s="14">
        <v>1</v>
      </c>
      <c r="G107" s="15">
        <v>90</v>
      </c>
      <c r="H107" s="15">
        <f t="shared" si="14"/>
        <v>0</v>
      </c>
    </row>
    <row r="108" spans="2:8" x14ac:dyDescent="0.3">
      <c r="B108" s="11">
        <v>5</v>
      </c>
      <c r="C108" s="12">
        <v>3</v>
      </c>
      <c r="D108" s="13" t="s">
        <v>235</v>
      </c>
      <c r="E108" s="5"/>
      <c r="F108" s="14">
        <v>1</v>
      </c>
      <c r="G108" s="15">
        <v>30</v>
      </c>
      <c r="H108" s="15">
        <f t="shared" si="14"/>
        <v>0</v>
      </c>
    </row>
    <row r="109" spans="2:8" x14ac:dyDescent="0.3">
      <c r="B109" s="11">
        <v>5</v>
      </c>
      <c r="C109" s="12">
        <v>4</v>
      </c>
      <c r="D109" s="13" t="s">
        <v>236</v>
      </c>
      <c r="E109" s="5"/>
      <c r="F109" s="14">
        <v>1</v>
      </c>
      <c r="G109" s="15">
        <v>60</v>
      </c>
      <c r="H109" s="15">
        <f t="shared" si="14"/>
        <v>0</v>
      </c>
    </row>
    <row r="110" spans="2:8" x14ac:dyDescent="0.3">
      <c r="B110" s="11">
        <v>5</v>
      </c>
      <c r="C110" s="12">
        <v>5</v>
      </c>
      <c r="D110" s="13" t="s">
        <v>132</v>
      </c>
      <c r="E110" s="5"/>
      <c r="F110" s="14">
        <v>1</v>
      </c>
      <c r="G110" s="15">
        <v>90</v>
      </c>
      <c r="H110" s="15">
        <f t="shared" si="14"/>
        <v>0</v>
      </c>
    </row>
    <row r="111" spans="2:8" ht="26.4" x14ac:dyDescent="0.3">
      <c r="B111" s="11">
        <v>5</v>
      </c>
      <c r="C111" s="12">
        <v>6</v>
      </c>
      <c r="D111" s="13" t="s">
        <v>136</v>
      </c>
      <c r="E111" s="5"/>
      <c r="F111" s="14">
        <v>2</v>
      </c>
      <c r="G111" s="15">
        <v>45</v>
      </c>
      <c r="H111" s="15">
        <f t="shared" si="14"/>
        <v>0</v>
      </c>
    </row>
    <row r="112" spans="2:8" x14ac:dyDescent="0.3">
      <c r="B112" s="11">
        <v>5</v>
      </c>
      <c r="C112" s="12">
        <v>7</v>
      </c>
      <c r="D112" s="13" t="s">
        <v>125</v>
      </c>
      <c r="E112" s="5"/>
      <c r="F112" s="14">
        <v>2</v>
      </c>
      <c r="G112" s="15">
        <v>90</v>
      </c>
      <c r="H112" s="15">
        <f t="shared" si="14"/>
        <v>0</v>
      </c>
    </row>
    <row r="113" spans="2:8" x14ac:dyDescent="0.3">
      <c r="B113" s="11">
        <v>5</v>
      </c>
      <c r="C113" s="12">
        <v>8</v>
      </c>
      <c r="D113" s="13" t="s">
        <v>124</v>
      </c>
      <c r="E113" s="5"/>
      <c r="F113" s="14">
        <v>2</v>
      </c>
      <c r="G113" s="15">
        <v>90</v>
      </c>
      <c r="H113" s="15">
        <f t="shared" si="14"/>
        <v>0</v>
      </c>
    </row>
    <row r="114" spans="2:8" x14ac:dyDescent="0.3">
      <c r="B114" s="11">
        <v>5</v>
      </c>
      <c r="C114" s="12">
        <v>9</v>
      </c>
      <c r="D114" s="13" t="s">
        <v>126</v>
      </c>
      <c r="E114" s="5"/>
      <c r="F114" s="14">
        <v>2</v>
      </c>
      <c r="G114" s="15">
        <v>90</v>
      </c>
      <c r="H114" s="15">
        <f t="shared" si="14"/>
        <v>0</v>
      </c>
    </row>
    <row r="115" spans="2:8" x14ac:dyDescent="0.3">
      <c r="B115" s="11">
        <v>5</v>
      </c>
      <c r="C115" s="12">
        <v>10</v>
      </c>
      <c r="D115" s="13" t="s">
        <v>71</v>
      </c>
      <c r="E115" s="5"/>
      <c r="F115" s="14">
        <v>2</v>
      </c>
      <c r="G115" s="15">
        <v>90</v>
      </c>
      <c r="H115" s="15">
        <f t="shared" si="14"/>
        <v>0</v>
      </c>
    </row>
    <row r="116" spans="2:8" ht="26.4" x14ac:dyDescent="0.3">
      <c r="B116" s="11">
        <v>5</v>
      </c>
      <c r="C116" s="12">
        <v>11</v>
      </c>
      <c r="D116" s="13" t="s">
        <v>237</v>
      </c>
      <c r="E116" s="5"/>
      <c r="F116" s="14">
        <v>1</v>
      </c>
      <c r="G116" s="15">
        <v>60</v>
      </c>
      <c r="H116" s="15">
        <f t="shared" si="14"/>
        <v>0</v>
      </c>
    </row>
    <row r="117" spans="2:8" x14ac:dyDescent="0.3">
      <c r="B117" s="11"/>
      <c r="C117" s="12">
        <v>12</v>
      </c>
      <c r="D117" s="13" t="s">
        <v>322</v>
      </c>
      <c r="E117" s="5"/>
      <c r="F117" s="14">
        <v>1</v>
      </c>
      <c r="G117" s="15">
        <v>90</v>
      </c>
      <c r="H117" s="15">
        <f t="shared" ref="H117" si="15">E117*F117*G117</f>
        <v>0</v>
      </c>
    </row>
    <row r="118" spans="2:8" ht="26.4" x14ac:dyDescent="0.3">
      <c r="B118" s="11">
        <v>5</v>
      </c>
      <c r="C118" s="12">
        <v>13</v>
      </c>
      <c r="D118" s="13" t="s">
        <v>224</v>
      </c>
      <c r="E118" s="5"/>
      <c r="F118" s="14">
        <v>2</v>
      </c>
      <c r="G118" s="15">
        <v>90</v>
      </c>
      <c r="H118" s="15">
        <f t="shared" si="14"/>
        <v>0</v>
      </c>
    </row>
    <row r="119" spans="2:8" x14ac:dyDescent="0.3">
      <c r="B119" s="11">
        <v>5</v>
      </c>
      <c r="C119" s="12">
        <v>14</v>
      </c>
      <c r="D119" s="13" t="s">
        <v>228</v>
      </c>
      <c r="E119" s="5"/>
      <c r="F119" s="14">
        <v>2</v>
      </c>
      <c r="G119" s="15">
        <v>60</v>
      </c>
      <c r="H119" s="15">
        <f t="shared" si="14"/>
        <v>0</v>
      </c>
    </row>
    <row r="120" spans="2:8" x14ac:dyDescent="0.3">
      <c r="B120" s="11">
        <v>5</v>
      </c>
      <c r="C120" s="12">
        <v>15</v>
      </c>
      <c r="D120" s="13" t="s">
        <v>127</v>
      </c>
      <c r="E120" s="5"/>
      <c r="F120" s="14">
        <v>2</v>
      </c>
      <c r="G120" s="15">
        <v>60</v>
      </c>
      <c r="H120" s="15">
        <f t="shared" si="14"/>
        <v>0</v>
      </c>
    </row>
    <row r="121" spans="2:8" x14ac:dyDescent="0.3">
      <c r="B121" s="11">
        <v>5</v>
      </c>
      <c r="C121" s="12">
        <v>16</v>
      </c>
      <c r="D121" s="13" t="s">
        <v>253</v>
      </c>
      <c r="E121" s="5"/>
      <c r="F121" s="14">
        <v>1</v>
      </c>
      <c r="G121" s="15">
        <v>60</v>
      </c>
      <c r="H121" s="15">
        <f t="shared" si="14"/>
        <v>0</v>
      </c>
    </row>
    <row r="122" spans="2:8" x14ac:dyDescent="0.3">
      <c r="B122" s="11">
        <v>5</v>
      </c>
      <c r="C122" s="12">
        <v>17</v>
      </c>
      <c r="D122" s="13" t="s">
        <v>130</v>
      </c>
      <c r="E122" s="5"/>
      <c r="F122" s="14">
        <v>1</v>
      </c>
      <c r="G122" s="15">
        <v>90</v>
      </c>
      <c r="H122" s="15">
        <f t="shared" si="14"/>
        <v>0</v>
      </c>
    </row>
    <row r="123" spans="2:8" x14ac:dyDescent="0.3">
      <c r="B123" s="11">
        <v>5</v>
      </c>
      <c r="C123" s="12">
        <v>18</v>
      </c>
      <c r="D123" s="13" t="s">
        <v>133</v>
      </c>
      <c r="E123" s="5"/>
      <c r="F123" s="14">
        <v>1</v>
      </c>
      <c r="G123" s="15">
        <v>90</v>
      </c>
      <c r="H123" s="15">
        <f t="shared" si="14"/>
        <v>0</v>
      </c>
    </row>
    <row r="124" spans="2:8" x14ac:dyDescent="0.3">
      <c r="B124" s="11">
        <v>5</v>
      </c>
      <c r="C124" s="12">
        <v>19</v>
      </c>
      <c r="D124" s="13" t="s">
        <v>72</v>
      </c>
      <c r="E124" s="5"/>
      <c r="F124" s="14">
        <v>1</v>
      </c>
      <c r="G124" s="15">
        <v>60</v>
      </c>
      <c r="H124" s="15">
        <f t="shared" si="14"/>
        <v>0</v>
      </c>
    </row>
    <row r="125" spans="2:8" x14ac:dyDescent="0.3">
      <c r="B125" s="11">
        <v>5</v>
      </c>
      <c r="C125" s="12">
        <v>20</v>
      </c>
      <c r="D125" s="13" t="s">
        <v>254</v>
      </c>
      <c r="E125" s="5"/>
      <c r="F125" s="14">
        <v>1</v>
      </c>
      <c r="G125" s="15">
        <v>60</v>
      </c>
      <c r="H125" s="15">
        <f t="shared" si="14"/>
        <v>0</v>
      </c>
    </row>
    <row r="126" spans="2:8" x14ac:dyDescent="0.3">
      <c r="B126" s="11">
        <v>5</v>
      </c>
      <c r="C126" s="12">
        <v>21</v>
      </c>
      <c r="D126" s="13" t="s">
        <v>134</v>
      </c>
      <c r="E126" s="5"/>
      <c r="F126" s="14">
        <v>1</v>
      </c>
      <c r="G126" s="15">
        <v>60</v>
      </c>
      <c r="H126" s="15">
        <f t="shared" si="14"/>
        <v>0</v>
      </c>
    </row>
    <row r="127" spans="2:8" x14ac:dyDescent="0.3">
      <c r="B127" s="11">
        <v>5</v>
      </c>
      <c r="C127" s="12">
        <v>22</v>
      </c>
      <c r="D127" s="13" t="s">
        <v>318</v>
      </c>
      <c r="E127" s="5"/>
      <c r="F127" s="14">
        <v>2</v>
      </c>
      <c r="G127" s="15">
        <v>60</v>
      </c>
      <c r="H127" s="15">
        <f t="shared" ref="H127" si="16">E127*F127*G127</f>
        <v>0</v>
      </c>
    </row>
    <row r="128" spans="2:8" x14ac:dyDescent="0.3">
      <c r="B128" s="11">
        <v>5</v>
      </c>
      <c r="C128" s="12">
        <v>23</v>
      </c>
      <c r="D128" s="13" t="s">
        <v>135</v>
      </c>
      <c r="E128" s="5"/>
      <c r="F128" s="14">
        <v>1</v>
      </c>
      <c r="G128" s="15">
        <v>60</v>
      </c>
      <c r="H128" s="15">
        <f t="shared" si="14"/>
        <v>0</v>
      </c>
    </row>
    <row r="129" spans="2:8" ht="18" customHeight="1" x14ac:dyDescent="0.3">
      <c r="B129" s="11">
        <v>5</v>
      </c>
      <c r="C129" s="12">
        <v>24</v>
      </c>
      <c r="D129" s="13" t="s">
        <v>316</v>
      </c>
      <c r="E129" s="5"/>
      <c r="F129" s="14">
        <v>1</v>
      </c>
      <c r="G129" s="15">
        <v>90</v>
      </c>
      <c r="H129" s="15">
        <f t="shared" ref="H129" si="17">E129*F129*G129</f>
        <v>0</v>
      </c>
    </row>
    <row r="130" spans="2:8" x14ac:dyDescent="0.3">
      <c r="B130" s="11">
        <v>5</v>
      </c>
      <c r="C130" s="12">
        <v>25</v>
      </c>
      <c r="D130" s="13" t="s">
        <v>186</v>
      </c>
      <c r="E130" s="5"/>
      <c r="F130" s="14">
        <v>1</v>
      </c>
      <c r="G130" s="15">
        <v>30</v>
      </c>
      <c r="H130" s="15">
        <f t="shared" si="14"/>
        <v>0</v>
      </c>
    </row>
    <row r="131" spans="2:8" x14ac:dyDescent="0.3">
      <c r="B131" s="11">
        <v>5</v>
      </c>
      <c r="C131" s="12">
        <v>26</v>
      </c>
      <c r="D131" s="13" t="s">
        <v>131</v>
      </c>
      <c r="E131" s="5"/>
      <c r="F131" s="14">
        <v>1</v>
      </c>
      <c r="G131" s="15">
        <v>60</v>
      </c>
      <c r="H131" s="15">
        <f t="shared" si="14"/>
        <v>0</v>
      </c>
    </row>
    <row r="132" spans="2:8" x14ac:dyDescent="0.3">
      <c r="B132" s="11">
        <v>5</v>
      </c>
      <c r="C132" s="12">
        <v>27</v>
      </c>
      <c r="D132" s="13" t="s">
        <v>128</v>
      </c>
      <c r="E132" s="5"/>
      <c r="F132" s="14">
        <v>1</v>
      </c>
      <c r="G132" s="15">
        <v>120</v>
      </c>
      <c r="H132" s="15">
        <f t="shared" si="14"/>
        <v>0</v>
      </c>
    </row>
    <row r="133" spans="2:8" x14ac:dyDescent="0.3">
      <c r="B133" s="11">
        <v>5</v>
      </c>
      <c r="C133" s="12">
        <v>28</v>
      </c>
      <c r="D133" s="13" t="s">
        <v>245</v>
      </c>
      <c r="E133" s="5"/>
      <c r="F133" s="14">
        <v>1</v>
      </c>
      <c r="G133" s="15">
        <v>60</v>
      </c>
      <c r="H133" s="15">
        <f>E133*F133*G133</f>
        <v>0</v>
      </c>
    </row>
    <row r="134" spans="2:8" x14ac:dyDescent="0.3">
      <c r="B134" s="11">
        <v>5</v>
      </c>
      <c r="C134" s="12">
        <v>29</v>
      </c>
      <c r="D134" s="13" t="s">
        <v>83</v>
      </c>
      <c r="E134" s="5"/>
      <c r="F134" s="6"/>
      <c r="G134" s="6"/>
      <c r="H134" s="15">
        <f t="shared" si="13"/>
        <v>0</v>
      </c>
    </row>
    <row r="135" spans="2:8" ht="46.2" customHeight="1" x14ac:dyDescent="0.3">
      <c r="B135" s="11">
        <v>6</v>
      </c>
      <c r="C135" s="47" t="s">
        <v>137</v>
      </c>
      <c r="D135" s="48"/>
      <c r="E135" s="48"/>
      <c r="F135" s="48"/>
      <c r="G135" s="48"/>
      <c r="H135" s="49"/>
    </row>
    <row r="136" spans="2:8" x14ac:dyDescent="0.3">
      <c r="B136" s="11">
        <v>6</v>
      </c>
      <c r="C136" s="12">
        <v>1</v>
      </c>
      <c r="D136" s="13" t="s">
        <v>221</v>
      </c>
      <c r="E136" s="5"/>
      <c r="F136" s="14">
        <v>2</v>
      </c>
      <c r="G136" s="15">
        <v>120</v>
      </c>
      <c r="H136" s="15">
        <f t="shared" ref="H136:H174" si="18">E136*F136*G136</f>
        <v>0</v>
      </c>
    </row>
    <row r="137" spans="2:8" x14ac:dyDescent="0.3">
      <c r="B137" s="11">
        <v>6</v>
      </c>
      <c r="C137" s="12">
        <v>2</v>
      </c>
      <c r="D137" s="13" t="s">
        <v>187</v>
      </c>
      <c r="E137" s="5"/>
      <c r="F137" s="14">
        <v>2</v>
      </c>
      <c r="G137" s="15">
        <v>60</v>
      </c>
      <c r="H137" s="15">
        <f t="shared" si="18"/>
        <v>0</v>
      </c>
    </row>
    <row r="138" spans="2:8" ht="13.2" customHeight="1" x14ac:dyDescent="0.3">
      <c r="B138" s="11">
        <v>6</v>
      </c>
      <c r="C138" s="12">
        <v>3</v>
      </c>
      <c r="D138" s="13" t="s">
        <v>302</v>
      </c>
      <c r="E138" s="5"/>
      <c r="F138" s="14">
        <v>2</v>
      </c>
      <c r="G138" s="15">
        <v>90</v>
      </c>
      <c r="H138" s="15">
        <f t="shared" si="18"/>
        <v>0</v>
      </c>
    </row>
    <row r="139" spans="2:8" ht="13.2" customHeight="1" x14ac:dyDescent="0.3">
      <c r="B139" s="11">
        <v>6</v>
      </c>
      <c r="C139" s="12">
        <v>4</v>
      </c>
      <c r="D139" s="13" t="s">
        <v>299</v>
      </c>
      <c r="E139" s="5"/>
      <c r="F139" s="14">
        <v>2</v>
      </c>
      <c r="G139" s="15">
        <v>90</v>
      </c>
      <c r="H139" s="15">
        <f t="shared" si="18"/>
        <v>0</v>
      </c>
    </row>
    <row r="140" spans="2:8" ht="13.2" customHeight="1" x14ac:dyDescent="0.3">
      <c r="B140" s="11">
        <v>6</v>
      </c>
      <c r="C140" s="12">
        <v>5</v>
      </c>
      <c r="D140" s="13" t="s">
        <v>320</v>
      </c>
      <c r="E140" s="5"/>
      <c r="F140" s="14">
        <v>2</v>
      </c>
      <c r="G140" s="15">
        <v>90</v>
      </c>
      <c r="H140" s="15">
        <f t="shared" ref="H140" si="19">E140*F140*G140</f>
        <v>0</v>
      </c>
    </row>
    <row r="141" spans="2:8" x14ac:dyDescent="0.3">
      <c r="B141" s="11">
        <v>6</v>
      </c>
      <c r="C141" s="12">
        <v>6</v>
      </c>
      <c r="D141" s="13" t="s">
        <v>303</v>
      </c>
      <c r="E141" s="5"/>
      <c r="F141" s="14">
        <v>2</v>
      </c>
      <c r="G141" s="15">
        <v>90</v>
      </c>
      <c r="H141" s="15">
        <f t="shared" si="18"/>
        <v>0</v>
      </c>
    </row>
    <row r="142" spans="2:8" x14ac:dyDescent="0.3">
      <c r="B142" s="11">
        <v>6</v>
      </c>
      <c r="C142" s="12">
        <v>7</v>
      </c>
      <c r="D142" s="13" t="s">
        <v>304</v>
      </c>
      <c r="E142" s="5"/>
      <c r="F142" s="14">
        <v>2</v>
      </c>
      <c r="G142" s="15">
        <v>90</v>
      </c>
      <c r="H142" s="15">
        <f t="shared" si="18"/>
        <v>0</v>
      </c>
    </row>
    <row r="143" spans="2:8" x14ac:dyDescent="0.3">
      <c r="B143" s="11">
        <v>6</v>
      </c>
      <c r="C143" s="12">
        <v>8</v>
      </c>
      <c r="D143" s="13" t="s">
        <v>142</v>
      </c>
      <c r="E143" s="5"/>
      <c r="F143" s="14">
        <v>2</v>
      </c>
      <c r="G143" s="15">
        <v>60</v>
      </c>
      <c r="H143" s="15">
        <f t="shared" si="18"/>
        <v>0</v>
      </c>
    </row>
    <row r="144" spans="2:8" x14ac:dyDescent="0.3">
      <c r="B144" s="11">
        <v>6</v>
      </c>
      <c r="C144" s="12">
        <v>9</v>
      </c>
      <c r="D144" s="13" t="s">
        <v>191</v>
      </c>
      <c r="E144" s="5"/>
      <c r="F144" s="14">
        <v>2</v>
      </c>
      <c r="G144" s="15">
        <v>180</v>
      </c>
      <c r="H144" s="15">
        <f t="shared" si="18"/>
        <v>0</v>
      </c>
    </row>
    <row r="145" spans="2:8" ht="26.4" x14ac:dyDescent="0.3">
      <c r="B145" s="11">
        <v>6</v>
      </c>
      <c r="C145" s="12">
        <v>10</v>
      </c>
      <c r="D145" s="13" t="s">
        <v>192</v>
      </c>
      <c r="E145" s="5"/>
      <c r="F145" s="14">
        <v>2</v>
      </c>
      <c r="G145" s="15">
        <v>60</v>
      </c>
      <c r="H145" s="15">
        <f t="shared" si="18"/>
        <v>0</v>
      </c>
    </row>
    <row r="146" spans="2:8" x14ac:dyDescent="0.3">
      <c r="B146" s="11">
        <v>6</v>
      </c>
      <c r="C146" s="12">
        <v>11</v>
      </c>
      <c r="D146" s="13" t="s">
        <v>305</v>
      </c>
      <c r="E146" s="5"/>
      <c r="F146" s="14">
        <v>2</v>
      </c>
      <c r="G146" s="15">
        <v>90</v>
      </c>
      <c r="H146" s="15">
        <f t="shared" si="18"/>
        <v>0</v>
      </c>
    </row>
    <row r="147" spans="2:8" x14ac:dyDescent="0.3">
      <c r="B147" s="11"/>
      <c r="C147" s="12">
        <v>12</v>
      </c>
      <c r="D147" s="13" t="s">
        <v>298</v>
      </c>
      <c r="E147" s="5"/>
      <c r="F147" s="14">
        <v>2</v>
      </c>
      <c r="G147" s="15">
        <v>90</v>
      </c>
      <c r="H147" s="15">
        <f t="shared" si="18"/>
        <v>0</v>
      </c>
    </row>
    <row r="148" spans="2:8" ht="39.6" x14ac:dyDescent="0.3">
      <c r="B148" s="11">
        <v>6</v>
      </c>
      <c r="C148" s="12">
        <v>13</v>
      </c>
      <c r="D148" s="13" t="s">
        <v>143</v>
      </c>
      <c r="E148" s="5"/>
      <c r="F148" s="14">
        <v>3</v>
      </c>
      <c r="G148" s="15">
        <v>240</v>
      </c>
      <c r="H148" s="15">
        <f t="shared" si="18"/>
        <v>0</v>
      </c>
    </row>
    <row r="149" spans="2:8" x14ac:dyDescent="0.3">
      <c r="B149" s="11">
        <v>6</v>
      </c>
      <c r="C149" s="12">
        <v>14</v>
      </c>
      <c r="D149" s="13" t="s">
        <v>141</v>
      </c>
      <c r="E149" s="5"/>
      <c r="F149" s="14">
        <v>1</v>
      </c>
      <c r="G149" s="15">
        <v>90</v>
      </c>
      <c r="H149" s="15">
        <f t="shared" si="18"/>
        <v>0</v>
      </c>
    </row>
    <row r="150" spans="2:8" ht="26.4" x14ac:dyDescent="0.3">
      <c r="B150" s="11">
        <v>6</v>
      </c>
      <c r="C150" s="12">
        <v>15</v>
      </c>
      <c r="D150" s="13" t="s">
        <v>138</v>
      </c>
      <c r="E150" s="5"/>
      <c r="F150" s="14">
        <v>2</v>
      </c>
      <c r="G150" s="15">
        <v>180</v>
      </c>
      <c r="H150" s="15">
        <f t="shared" si="18"/>
        <v>0</v>
      </c>
    </row>
    <row r="151" spans="2:8" ht="26.4" x14ac:dyDescent="0.3">
      <c r="B151" s="11">
        <v>6</v>
      </c>
      <c r="C151" s="12">
        <v>16</v>
      </c>
      <c r="D151" s="13" t="s">
        <v>139</v>
      </c>
      <c r="E151" s="5"/>
      <c r="F151" s="14">
        <v>2</v>
      </c>
      <c r="G151" s="15">
        <v>120</v>
      </c>
      <c r="H151" s="15">
        <f t="shared" si="18"/>
        <v>0</v>
      </c>
    </row>
    <row r="152" spans="2:8" x14ac:dyDescent="0.3">
      <c r="B152" s="11">
        <v>6</v>
      </c>
      <c r="C152" s="12">
        <v>17</v>
      </c>
      <c r="D152" s="13" t="s">
        <v>140</v>
      </c>
      <c r="E152" s="5"/>
      <c r="F152" s="14">
        <v>2</v>
      </c>
      <c r="G152" s="15">
        <v>120</v>
      </c>
      <c r="H152" s="15">
        <f t="shared" si="18"/>
        <v>0</v>
      </c>
    </row>
    <row r="153" spans="2:8" ht="26.4" x14ac:dyDescent="0.3">
      <c r="B153" s="11">
        <v>6</v>
      </c>
      <c r="C153" s="12">
        <v>18</v>
      </c>
      <c r="D153" s="13" t="s">
        <v>144</v>
      </c>
      <c r="E153" s="5"/>
      <c r="F153" s="14">
        <v>2</v>
      </c>
      <c r="G153" s="15">
        <v>90</v>
      </c>
      <c r="H153" s="15">
        <f t="shared" si="18"/>
        <v>0</v>
      </c>
    </row>
    <row r="154" spans="2:8" x14ac:dyDescent="0.3">
      <c r="B154" s="11">
        <v>6</v>
      </c>
      <c r="C154" s="12">
        <v>19</v>
      </c>
      <c r="D154" s="13" t="s">
        <v>327</v>
      </c>
      <c r="E154" s="5"/>
      <c r="F154" s="14">
        <v>3</v>
      </c>
      <c r="G154" s="15">
        <v>240</v>
      </c>
      <c r="H154" s="15"/>
    </row>
    <row r="155" spans="2:8" ht="26.4" x14ac:dyDescent="0.3">
      <c r="B155" s="11">
        <v>6</v>
      </c>
      <c r="C155" s="12">
        <v>20</v>
      </c>
      <c r="D155" s="13" t="s">
        <v>145</v>
      </c>
      <c r="E155" s="5"/>
      <c r="F155" s="14">
        <v>3</v>
      </c>
      <c r="G155" s="15">
        <v>240</v>
      </c>
      <c r="H155" s="15">
        <f t="shared" si="18"/>
        <v>0</v>
      </c>
    </row>
    <row r="156" spans="2:8" ht="37.950000000000003" customHeight="1" x14ac:dyDescent="0.3">
      <c r="B156" s="11">
        <v>6</v>
      </c>
      <c r="C156" s="12">
        <v>21</v>
      </c>
      <c r="D156" s="13" t="s">
        <v>146</v>
      </c>
      <c r="E156" s="5"/>
      <c r="F156" s="14">
        <v>3</v>
      </c>
      <c r="G156" s="15">
        <v>240</v>
      </c>
      <c r="H156" s="15">
        <f t="shared" si="18"/>
        <v>0</v>
      </c>
    </row>
    <row r="157" spans="2:8" ht="37.950000000000003" customHeight="1" x14ac:dyDescent="0.3">
      <c r="B157" s="11">
        <v>6</v>
      </c>
      <c r="C157" s="12">
        <v>22</v>
      </c>
      <c r="D157" s="13" t="s">
        <v>335</v>
      </c>
      <c r="E157" s="5"/>
      <c r="F157" s="14">
        <v>3</v>
      </c>
      <c r="G157" s="15">
        <v>240</v>
      </c>
      <c r="H157" s="15">
        <f t="shared" si="18"/>
        <v>0</v>
      </c>
    </row>
    <row r="158" spans="2:8" ht="37.950000000000003" customHeight="1" x14ac:dyDescent="0.3">
      <c r="B158" s="11">
        <v>6</v>
      </c>
      <c r="C158" s="12">
        <v>23</v>
      </c>
      <c r="D158" s="13" t="s">
        <v>336</v>
      </c>
      <c r="E158" s="5"/>
      <c r="F158" s="14">
        <v>3</v>
      </c>
      <c r="G158" s="15">
        <v>180</v>
      </c>
      <c r="H158" s="15">
        <f t="shared" si="18"/>
        <v>0</v>
      </c>
    </row>
    <row r="159" spans="2:8" ht="13.2" customHeight="1" x14ac:dyDescent="0.3">
      <c r="B159" s="11">
        <v>6</v>
      </c>
      <c r="C159" s="12">
        <v>24</v>
      </c>
      <c r="D159" s="13" t="s">
        <v>147</v>
      </c>
      <c r="E159" s="5"/>
      <c r="F159" s="14">
        <v>3</v>
      </c>
      <c r="G159" s="15">
        <v>240</v>
      </c>
      <c r="H159" s="15">
        <f t="shared" si="18"/>
        <v>0</v>
      </c>
    </row>
    <row r="160" spans="2:8" x14ac:dyDescent="0.3">
      <c r="B160" s="11">
        <v>6</v>
      </c>
      <c r="C160" s="12">
        <v>25</v>
      </c>
      <c r="D160" s="13" t="s">
        <v>306</v>
      </c>
      <c r="E160" s="5"/>
      <c r="F160" s="14">
        <v>2</v>
      </c>
      <c r="G160" s="15">
        <v>90</v>
      </c>
      <c r="H160" s="15">
        <f t="shared" si="18"/>
        <v>0</v>
      </c>
    </row>
    <row r="161" spans="2:8" x14ac:dyDescent="0.3">
      <c r="B161" s="11">
        <v>6</v>
      </c>
      <c r="C161" s="12">
        <v>26</v>
      </c>
      <c r="D161" s="13" t="s">
        <v>301</v>
      </c>
      <c r="E161" s="5"/>
      <c r="F161" s="14">
        <v>2</v>
      </c>
      <c r="G161" s="15">
        <v>90</v>
      </c>
      <c r="H161" s="15">
        <f t="shared" ref="H161" si="20">E161*F161*G161</f>
        <v>0</v>
      </c>
    </row>
    <row r="162" spans="2:8" ht="25.95" customHeight="1" x14ac:dyDescent="0.3">
      <c r="B162" s="11">
        <v>6</v>
      </c>
      <c r="C162" s="12">
        <v>27</v>
      </c>
      <c r="D162" s="13" t="s">
        <v>193</v>
      </c>
      <c r="E162" s="5"/>
      <c r="F162" s="14">
        <v>2</v>
      </c>
      <c r="G162" s="15">
        <v>60</v>
      </c>
      <c r="H162" s="15">
        <f t="shared" si="18"/>
        <v>0</v>
      </c>
    </row>
    <row r="163" spans="2:8" ht="26.4" customHeight="1" x14ac:dyDescent="0.3">
      <c r="B163" s="11">
        <v>6</v>
      </c>
      <c r="C163" s="12">
        <v>28</v>
      </c>
      <c r="D163" s="13" t="s">
        <v>247</v>
      </c>
      <c r="E163" s="5"/>
      <c r="F163" s="14">
        <v>2</v>
      </c>
      <c r="G163" s="15">
        <v>45</v>
      </c>
      <c r="H163" s="15">
        <f t="shared" si="18"/>
        <v>0</v>
      </c>
    </row>
    <row r="164" spans="2:8" ht="13.2" customHeight="1" x14ac:dyDescent="0.3">
      <c r="B164" s="11">
        <v>6</v>
      </c>
      <c r="C164" s="12">
        <v>29</v>
      </c>
      <c r="D164" s="13" t="s">
        <v>238</v>
      </c>
      <c r="E164" s="5"/>
      <c r="F164" s="14">
        <v>3</v>
      </c>
      <c r="G164" s="15">
        <v>60</v>
      </c>
      <c r="H164" s="15">
        <f t="shared" si="18"/>
        <v>0</v>
      </c>
    </row>
    <row r="165" spans="2:8" x14ac:dyDescent="0.3">
      <c r="B165" s="11">
        <v>6</v>
      </c>
      <c r="C165" s="12">
        <v>30</v>
      </c>
      <c r="D165" s="13" t="s">
        <v>190</v>
      </c>
      <c r="E165" s="5"/>
      <c r="F165" s="14">
        <v>2</v>
      </c>
      <c r="G165" s="15">
        <v>180</v>
      </c>
      <c r="H165" s="15">
        <f t="shared" si="18"/>
        <v>0</v>
      </c>
    </row>
    <row r="166" spans="2:8" x14ac:dyDescent="0.3">
      <c r="B166" s="11">
        <v>6</v>
      </c>
      <c r="C166" s="12">
        <v>31</v>
      </c>
      <c r="D166" s="13" t="s">
        <v>307</v>
      </c>
      <c r="E166" s="5"/>
      <c r="F166" s="14">
        <v>2</v>
      </c>
      <c r="G166" s="15">
        <v>90</v>
      </c>
      <c r="H166" s="15">
        <f t="shared" si="18"/>
        <v>0</v>
      </c>
    </row>
    <row r="167" spans="2:8" x14ac:dyDescent="0.3">
      <c r="B167" s="11">
        <v>6</v>
      </c>
      <c r="C167" s="12">
        <v>32</v>
      </c>
      <c r="D167" s="13" t="s">
        <v>314</v>
      </c>
      <c r="E167" s="5"/>
      <c r="F167" s="14">
        <v>2</v>
      </c>
      <c r="G167" s="15">
        <v>90</v>
      </c>
      <c r="H167" s="15">
        <f t="shared" ref="H167" si="21">E167*F167*G167</f>
        <v>0</v>
      </c>
    </row>
    <row r="168" spans="2:8" x14ac:dyDescent="0.3">
      <c r="B168" s="11">
        <v>6</v>
      </c>
      <c r="C168" s="12">
        <v>33</v>
      </c>
      <c r="D168" s="13" t="s">
        <v>308</v>
      </c>
      <c r="E168" s="5"/>
      <c r="F168" s="14">
        <v>2</v>
      </c>
      <c r="G168" s="15">
        <v>60</v>
      </c>
      <c r="H168" s="15">
        <f t="shared" si="18"/>
        <v>0</v>
      </c>
    </row>
    <row r="169" spans="2:8" x14ac:dyDescent="0.3">
      <c r="B169" s="11">
        <v>6</v>
      </c>
      <c r="C169" s="12">
        <v>34</v>
      </c>
      <c r="D169" s="13" t="s">
        <v>309</v>
      </c>
      <c r="E169" s="5"/>
      <c r="F169" s="14">
        <v>2</v>
      </c>
      <c r="G169" s="15">
        <v>60</v>
      </c>
      <c r="H169" s="15">
        <f t="shared" ref="H169" si="22">E169*F169*G169</f>
        <v>0</v>
      </c>
    </row>
    <row r="170" spans="2:8" x14ac:dyDescent="0.3">
      <c r="B170" s="11">
        <v>6</v>
      </c>
      <c r="C170" s="12">
        <v>35</v>
      </c>
      <c r="D170" s="13" t="s">
        <v>234</v>
      </c>
      <c r="E170" s="5"/>
      <c r="F170" s="14">
        <v>2</v>
      </c>
      <c r="G170" s="15">
        <v>60</v>
      </c>
      <c r="H170" s="15">
        <f t="shared" si="18"/>
        <v>0</v>
      </c>
    </row>
    <row r="171" spans="2:8" ht="13.2" customHeight="1" x14ac:dyDescent="0.3">
      <c r="B171" s="11">
        <v>6</v>
      </c>
      <c r="C171" s="12">
        <v>36</v>
      </c>
      <c r="D171" s="13" t="s">
        <v>188</v>
      </c>
      <c r="E171" s="5"/>
      <c r="F171" s="14">
        <v>2</v>
      </c>
      <c r="G171" s="15">
        <v>90</v>
      </c>
      <c r="H171" s="15">
        <f t="shared" si="18"/>
        <v>0</v>
      </c>
    </row>
    <row r="172" spans="2:8" ht="13.2" customHeight="1" x14ac:dyDescent="0.3">
      <c r="B172" s="11">
        <v>6</v>
      </c>
      <c r="C172" s="12">
        <v>37</v>
      </c>
      <c r="D172" s="13" t="s">
        <v>321</v>
      </c>
      <c r="E172" s="5"/>
      <c r="F172" s="14">
        <v>2</v>
      </c>
      <c r="G172" s="15">
        <v>60</v>
      </c>
      <c r="H172" s="15">
        <f t="shared" ref="H172" si="23">E172*F172*G172</f>
        <v>0</v>
      </c>
    </row>
    <row r="173" spans="2:8" ht="26.4" x14ac:dyDescent="0.3">
      <c r="B173" s="11">
        <v>6</v>
      </c>
      <c r="C173" s="12">
        <v>38</v>
      </c>
      <c r="D173" s="13" t="s">
        <v>246</v>
      </c>
      <c r="E173" s="5"/>
      <c r="F173" s="14">
        <v>2</v>
      </c>
      <c r="G173" s="15">
        <v>90</v>
      </c>
      <c r="H173" s="15">
        <f t="shared" si="18"/>
        <v>0</v>
      </c>
    </row>
    <row r="174" spans="2:8" x14ac:dyDescent="0.3">
      <c r="B174" s="11">
        <v>6</v>
      </c>
      <c r="C174" s="12">
        <v>39</v>
      </c>
      <c r="D174" s="13" t="s">
        <v>189</v>
      </c>
      <c r="E174" s="5"/>
      <c r="F174" s="14">
        <v>2</v>
      </c>
      <c r="G174" s="15">
        <v>120</v>
      </c>
      <c r="H174" s="15">
        <f t="shared" si="18"/>
        <v>0</v>
      </c>
    </row>
    <row r="175" spans="2:8" x14ac:dyDescent="0.3">
      <c r="B175" s="11">
        <v>6</v>
      </c>
      <c r="C175" s="12">
        <v>40</v>
      </c>
      <c r="D175" s="13" t="s">
        <v>83</v>
      </c>
      <c r="E175" s="5"/>
      <c r="F175" s="6"/>
      <c r="G175" s="6"/>
      <c r="H175" s="15">
        <f t="shared" si="13"/>
        <v>0</v>
      </c>
    </row>
    <row r="176" spans="2:8" ht="24" customHeight="1" x14ac:dyDescent="0.3">
      <c r="B176" s="11">
        <v>7</v>
      </c>
      <c r="C176" s="47" t="s">
        <v>148</v>
      </c>
      <c r="D176" s="48"/>
      <c r="E176" s="48"/>
      <c r="F176" s="48"/>
      <c r="G176" s="48"/>
      <c r="H176" s="49"/>
    </row>
    <row r="177" spans="2:8" x14ac:dyDescent="0.3">
      <c r="B177" s="11">
        <v>7</v>
      </c>
      <c r="C177" s="12">
        <v>1</v>
      </c>
      <c r="D177" s="13" t="s">
        <v>200</v>
      </c>
      <c r="E177" s="5"/>
      <c r="F177" s="14">
        <v>3</v>
      </c>
      <c r="G177" s="15">
        <v>240</v>
      </c>
      <c r="H177" s="15">
        <f t="shared" ref="H177:H214" si="24">E177*F177*G177</f>
        <v>0</v>
      </c>
    </row>
    <row r="178" spans="2:8" x14ac:dyDescent="0.3">
      <c r="B178" s="11">
        <v>7</v>
      </c>
      <c r="C178" s="12">
        <v>2</v>
      </c>
      <c r="D178" s="13" t="s">
        <v>195</v>
      </c>
      <c r="E178" s="5"/>
      <c r="F178" s="14">
        <v>2</v>
      </c>
      <c r="G178" s="15">
        <v>60</v>
      </c>
      <c r="H178" s="15">
        <f t="shared" si="24"/>
        <v>0</v>
      </c>
    </row>
    <row r="179" spans="2:8" x14ac:dyDescent="0.3">
      <c r="B179" s="11">
        <v>7</v>
      </c>
      <c r="C179" s="12">
        <v>3</v>
      </c>
      <c r="D179" s="13" t="s">
        <v>155</v>
      </c>
      <c r="E179" s="5"/>
      <c r="F179" s="14">
        <v>1</v>
      </c>
      <c r="G179" s="15">
        <v>60</v>
      </c>
      <c r="H179" s="15">
        <f t="shared" si="24"/>
        <v>0</v>
      </c>
    </row>
    <row r="180" spans="2:8" x14ac:dyDescent="0.3">
      <c r="B180" s="11">
        <v>7</v>
      </c>
      <c r="C180" s="12">
        <v>4</v>
      </c>
      <c r="D180" s="13" t="s">
        <v>158</v>
      </c>
      <c r="E180" s="5"/>
      <c r="F180" s="14">
        <v>1</v>
      </c>
      <c r="G180" s="15">
        <v>60</v>
      </c>
      <c r="H180" s="15">
        <f t="shared" si="24"/>
        <v>0</v>
      </c>
    </row>
    <row r="181" spans="2:8" x14ac:dyDescent="0.3">
      <c r="B181" s="11">
        <v>7</v>
      </c>
      <c r="C181" s="12">
        <v>5</v>
      </c>
      <c r="D181" s="13" t="s">
        <v>257</v>
      </c>
      <c r="E181" s="5"/>
      <c r="F181" s="14">
        <v>2</v>
      </c>
      <c r="G181" s="15">
        <v>45</v>
      </c>
      <c r="H181" s="15">
        <f t="shared" si="24"/>
        <v>0</v>
      </c>
    </row>
    <row r="182" spans="2:8" x14ac:dyDescent="0.3">
      <c r="B182" s="11">
        <v>7</v>
      </c>
      <c r="C182" s="12">
        <v>6</v>
      </c>
      <c r="D182" s="13" t="s">
        <v>242</v>
      </c>
      <c r="E182" s="5"/>
      <c r="F182" s="14">
        <v>2</v>
      </c>
      <c r="G182" s="15">
        <v>90</v>
      </c>
      <c r="H182" s="15">
        <f t="shared" si="24"/>
        <v>0</v>
      </c>
    </row>
    <row r="183" spans="2:8" x14ac:dyDescent="0.3">
      <c r="B183" s="11">
        <v>7</v>
      </c>
      <c r="C183" s="12">
        <v>7</v>
      </c>
      <c r="D183" s="13" t="s">
        <v>164</v>
      </c>
      <c r="E183" s="5"/>
      <c r="F183" s="14">
        <v>3</v>
      </c>
      <c r="G183" s="15">
        <v>60</v>
      </c>
      <c r="H183" s="15">
        <f t="shared" si="24"/>
        <v>0</v>
      </c>
    </row>
    <row r="184" spans="2:8" x14ac:dyDescent="0.3">
      <c r="B184" s="11">
        <v>7</v>
      </c>
      <c r="C184" s="12">
        <v>8</v>
      </c>
      <c r="D184" s="13" t="s">
        <v>165</v>
      </c>
      <c r="E184" s="5"/>
      <c r="F184" s="14">
        <v>3</v>
      </c>
      <c r="G184" s="15">
        <v>60</v>
      </c>
      <c r="H184" s="15">
        <f t="shared" si="24"/>
        <v>0</v>
      </c>
    </row>
    <row r="185" spans="2:8" x14ac:dyDescent="0.3">
      <c r="B185" s="11"/>
      <c r="C185" s="12">
        <v>9</v>
      </c>
      <c r="D185" s="13" t="s">
        <v>300</v>
      </c>
      <c r="E185" s="5"/>
      <c r="F185" s="14">
        <v>2</v>
      </c>
      <c r="G185" s="15">
        <v>60</v>
      </c>
      <c r="H185" s="15">
        <f t="shared" ref="H185" si="25">E185*F185*G185</f>
        <v>0</v>
      </c>
    </row>
    <row r="186" spans="2:8" x14ac:dyDescent="0.3">
      <c r="B186" s="11">
        <v>7</v>
      </c>
      <c r="C186" s="12">
        <v>10</v>
      </c>
      <c r="D186" s="13" t="s">
        <v>206</v>
      </c>
      <c r="E186" s="5"/>
      <c r="F186" s="14">
        <v>1</v>
      </c>
      <c r="G186" s="15">
        <v>60</v>
      </c>
      <c r="H186" s="15">
        <f t="shared" si="24"/>
        <v>0</v>
      </c>
    </row>
    <row r="187" spans="2:8" x14ac:dyDescent="0.3">
      <c r="B187" s="11">
        <v>7</v>
      </c>
      <c r="C187" s="12">
        <v>11</v>
      </c>
      <c r="D187" s="13" t="s">
        <v>268</v>
      </c>
      <c r="E187" s="5"/>
      <c r="F187" s="14">
        <v>2</v>
      </c>
      <c r="G187" s="15">
        <v>90</v>
      </c>
      <c r="H187" s="15">
        <f t="shared" si="24"/>
        <v>0</v>
      </c>
    </row>
    <row r="188" spans="2:8" x14ac:dyDescent="0.3">
      <c r="B188" s="11">
        <v>7</v>
      </c>
      <c r="C188" s="12">
        <v>12</v>
      </c>
      <c r="D188" s="13" t="s">
        <v>229</v>
      </c>
      <c r="E188" s="5"/>
      <c r="F188" s="14">
        <v>1</v>
      </c>
      <c r="G188" s="15">
        <v>90</v>
      </c>
      <c r="H188" s="15">
        <f t="shared" si="24"/>
        <v>0</v>
      </c>
    </row>
    <row r="189" spans="2:8" x14ac:dyDescent="0.3">
      <c r="B189" s="11">
        <v>7</v>
      </c>
      <c r="C189" s="12">
        <v>13</v>
      </c>
      <c r="D189" s="13" t="s">
        <v>198</v>
      </c>
      <c r="E189" s="5"/>
      <c r="F189" s="14">
        <v>3</v>
      </c>
      <c r="G189" s="15">
        <v>60</v>
      </c>
      <c r="H189" s="15">
        <f t="shared" si="24"/>
        <v>0</v>
      </c>
    </row>
    <row r="190" spans="2:8" x14ac:dyDescent="0.3">
      <c r="B190" s="11">
        <v>7</v>
      </c>
      <c r="C190" s="12">
        <v>14</v>
      </c>
      <c r="D190" s="13" t="s">
        <v>162</v>
      </c>
      <c r="E190" s="5"/>
      <c r="F190" s="14">
        <v>3</v>
      </c>
      <c r="G190" s="15">
        <v>60</v>
      </c>
      <c r="H190" s="15">
        <f t="shared" si="24"/>
        <v>0</v>
      </c>
    </row>
    <row r="191" spans="2:8" x14ac:dyDescent="0.3">
      <c r="B191" s="11">
        <v>7</v>
      </c>
      <c r="C191" s="12">
        <v>15</v>
      </c>
      <c r="D191" s="13" t="s">
        <v>239</v>
      </c>
      <c r="E191" s="5"/>
      <c r="F191" s="14">
        <v>3</v>
      </c>
      <c r="G191" s="15">
        <v>120</v>
      </c>
      <c r="H191" s="15">
        <f t="shared" si="24"/>
        <v>0</v>
      </c>
    </row>
    <row r="192" spans="2:8" x14ac:dyDescent="0.3">
      <c r="B192" s="11">
        <v>7</v>
      </c>
      <c r="C192" s="12">
        <v>16</v>
      </c>
      <c r="D192" s="13" t="s">
        <v>149</v>
      </c>
      <c r="E192" s="5"/>
      <c r="F192" s="14">
        <v>2</v>
      </c>
      <c r="G192" s="15">
        <v>60</v>
      </c>
      <c r="H192" s="15">
        <f t="shared" si="24"/>
        <v>0</v>
      </c>
    </row>
    <row r="193" spans="2:8" ht="26.4" x14ac:dyDescent="0.3">
      <c r="B193" s="11">
        <v>7</v>
      </c>
      <c r="C193" s="12">
        <v>17</v>
      </c>
      <c r="D193" s="13" t="s">
        <v>156</v>
      </c>
      <c r="E193" s="5"/>
      <c r="F193" s="14">
        <v>2</v>
      </c>
      <c r="G193" s="15">
        <v>60</v>
      </c>
      <c r="H193" s="15">
        <f t="shared" si="24"/>
        <v>0</v>
      </c>
    </row>
    <row r="194" spans="2:8" x14ac:dyDescent="0.3">
      <c r="B194" s="11">
        <v>7</v>
      </c>
      <c r="C194" s="12">
        <v>18</v>
      </c>
      <c r="D194" s="13" t="s">
        <v>240</v>
      </c>
      <c r="E194" s="5"/>
      <c r="F194" s="14">
        <v>3</v>
      </c>
      <c r="G194" s="15">
        <v>120</v>
      </c>
      <c r="H194" s="15">
        <f t="shared" si="24"/>
        <v>0</v>
      </c>
    </row>
    <row r="195" spans="2:8" x14ac:dyDescent="0.3">
      <c r="B195" s="11">
        <v>7</v>
      </c>
      <c r="C195" s="12">
        <v>19</v>
      </c>
      <c r="D195" s="13" t="s">
        <v>289</v>
      </c>
      <c r="E195" s="5"/>
      <c r="F195" s="14">
        <v>2</v>
      </c>
      <c r="G195" s="15">
        <v>180</v>
      </c>
      <c r="H195" s="15">
        <f t="shared" si="24"/>
        <v>0</v>
      </c>
    </row>
    <row r="196" spans="2:8" x14ac:dyDescent="0.3">
      <c r="B196" s="11">
        <v>7</v>
      </c>
      <c r="C196" s="12">
        <v>20</v>
      </c>
      <c r="D196" s="13" t="s">
        <v>315</v>
      </c>
      <c r="E196" s="5"/>
      <c r="F196" s="14">
        <v>2</v>
      </c>
      <c r="G196" s="15">
        <v>180</v>
      </c>
      <c r="H196" s="15">
        <f t="shared" ref="H196" si="26">E196*F196*G196</f>
        <v>0</v>
      </c>
    </row>
    <row r="197" spans="2:8" x14ac:dyDescent="0.3">
      <c r="B197" s="11">
        <v>7</v>
      </c>
      <c r="C197" s="12">
        <v>21</v>
      </c>
      <c r="D197" s="13" t="s">
        <v>231</v>
      </c>
      <c r="E197" s="5"/>
      <c r="F197" s="14">
        <v>2</v>
      </c>
      <c r="G197" s="15">
        <v>60</v>
      </c>
      <c r="H197" s="15">
        <f t="shared" si="24"/>
        <v>0</v>
      </c>
    </row>
    <row r="198" spans="2:8" x14ac:dyDescent="0.3">
      <c r="B198" s="11">
        <v>7</v>
      </c>
      <c r="C198" s="12">
        <v>22</v>
      </c>
      <c r="D198" s="13" t="s">
        <v>273</v>
      </c>
      <c r="E198" s="5"/>
      <c r="F198" s="14">
        <v>2</v>
      </c>
      <c r="G198" s="15">
        <v>90</v>
      </c>
      <c r="H198" s="15">
        <f t="shared" si="24"/>
        <v>0</v>
      </c>
    </row>
    <row r="199" spans="2:8" x14ac:dyDescent="0.3">
      <c r="B199" s="11"/>
      <c r="C199" s="12">
        <v>23</v>
      </c>
      <c r="D199" s="13" t="s">
        <v>323</v>
      </c>
      <c r="E199" s="5"/>
      <c r="F199" s="14">
        <v>2</v>
      </c>
      <c r="G199" s="15">
        <v>120</v>
      </c>
      <c r="H199" s="15">
        <f t="shared" ref="H199" si="27">E199*F199*G199</f>
        <v>0</v>
      </c>
    </row>
    <row r="200" spans="2:8" x14ac:dyDescent="0.3">
      <c r="B200" s="11">
        <v>7</v>
      </c>
      <c r="C200" s="12">
        <v>24</v>
      </c>
      <c r="D200" s="13" t="s">
        <v>258</v>
      </c>
      <c r="E200" s="5"/>
      <c r="F200" s="14">
        <v>2</v>
      </c>
      <c r="G200" s="15">
        <v>60</v>
      </c>
      <c r="H200" s="15">
        <f t="shared" si="24"/>
        <v>0</v>
      </c>
    </row>
    <row r="201" spans="2:8" ht="26.4" x14ac:dyDescent="0.3">
      <c r="B201" s="11">
        <v>7</v>
      </c>
      <c r="C201" s="12">
        <v>25</v>
      </c>
      <c r="D201" s="13" t="s">
        <v>230</v>
      </c>
      <c r="E201" s="5"/>
      <c r="F201" s="14">
        <v>2</v>
      </c>
      <c r="G201" s="15">
        <v>60</v>
      </c>
      <c r="H201" s="15">
        <f t="shared" si="24"/>
        <v>0</v>
      </c>
    </row>
    <row r="202" spans="2:8" ht="25.2" customHeight="1" x14ac:dyDescent="0.3">
      <c r="B202" s="11">
        <v>7</v>
      </c>
      <c r="C202" s="12">
        <v>26</v>
      </c>
      <c r="D202" s="13" t="s">
        <v>260</v>
      </c>
      <c r="E202" s="5"/>
      <c r="F202" s="14">
        <v>2</v>
      </c>
      <c r="G202" s="15">
        <v>90</v>
      </c>
      <c r="H202" s="15">
        <f t="shared" si="24"/>
        <v>0</v>
      </c>
    </row>
    <row r="203" spans="2:8" x14ac:dyDescent="0.3">
      <c r="B203" s="11">
        <v>7</v>
      </c>
      <c r="C203" s="12">
        <v>27</v>
      </c>
      <c r="D203" s="13" t="s">
        <v>261</v>
      </c>
      <c r="E203" s="5"/>
      <c r="F203" s="14">
        <v>2</v>
      </c>
      <c r="G203" s="15">
        <v>60</v>
      </c>
      <c r="H203" s="15">
        <f t="shared" si="24"/>
        <v>0</v>
      </c>
    </row>
    <row r="204" spans="2:8" x14ac:dyDescent="0.3">
      <c r="B204" s="11">
        <v>7</v>
      </c>
      <c r="C204" s="12">
        <v>28</v>
      </c>
      <c r="D204" s="13" t="s">
        <v>255</v>
      </c>
      <c r="E204" s="5"/>
      <c r="F204" s="14">
        <v>2</v>
      </c>
      <c r="G204" s="15">
        <v>60</v>
      </c>
      <c r="H204" s="15">
        <f t="shared" si="24"/>
        <v>0</v>
      </c>
    </row>
    <row r="205" spans="2:8" x14ac:dyDescent="0.3">
      <c r="B205" s="11">
        <v>7</v>
      </c>
      <c r="C205" s="12">
        <v>29</v>
      </c>
      <c r="D205" s="13" t="s">
        <v>270</v>
      </c>
      <c r="E205" s="5"/>
      <c r="F205" s="14">
        <v>3</v>
      </c>
      <c r="G205" s="15">
        <v>120</v>
      </c>
      <c r="H205" s="15">
        <f t="shared" si="24"/>
        <v>0</v>
      </c>
    </row>
    <row r="206" spans="2:8" x14ac:dyDescent="0.3">
      <c r="B206" s="11">
        <v>7</v>
      </c>
      <c r="C206" s="12">
        <v>30</v>
      </c>
      <c r="D206" s="13" t="s">
        <v>240</v>
      </c>
      <c r="E206" s="5"/>
      <c r="F206" s="14">
        <v>3</v>
      </c>
      <c r="G206" s="15">
        <v>120</v>
      </c>
      <c r="H206" s="15">
        <f t="shared" si="24"/>
        <v>0</v>
      </c>
    </row>
    <row r="207" spans="2:8" ht="26.4" x14ac:dyDescent="0.3">
      <c r="B207" s="11">
        <v>7</v>
      </c>
      <c r="C207" s="12">
        <v>31</v>
      </c>
      <c r="D207" s="13" t="s">
        <v>73</v>
      </c>
      <c r="E207" s="5"/>
      <c r="F207" s="14">
        <v>2</v>
      </c>
      <c r="G207" s="15">
        <v>60</v>
      </c>
      <c r="H207" s="15">
        <f t="shared" si="24"/>
        <v>0</v>
      </c>
    </row>
    <row r="208" spans="2:8" x14ac:dyDescent="0.3">
      <c r="B208" s="11">
        <v>7</v>
      </c>
      <c r="C208" s="12">
        <v>32</v>
      </c>
      <c r="D208" s="13" t="s">
        <v>269</v>
      </c>
      <c r="E208" s="5"/>
      <c r="F208" s="14"/>
      <c r="G208" s="15"/>
      <c r="H208" s="15">
        <f t="shared" si="24"/>
        <v>0</v>
      </c>
    </row>
    <row r="209" spans="2:8" x14ac:dyDescent="0.3">
      <c r="B209" s="11">
        <v>7</v>
      </c>
      <c r="C209" s="12">
        <v>33</v>
      </c>
      <c r="D209" s="13" t="s">
        <v>153</v>
      </c>
      <c r="E209" s="5"/>
      <c r="F209" s="14">
        <v>2</v>
      </c>
      <c r="G209" s="15">
        <v>120</v>
      </c>
      <c r="H209" s="15">
        <f t="shared" si="24"/>
        <v>0</v>
      </c>
    </row>
    <row r="210" spans="2:8" ht="38.4" customHeight="1" x14ac:dyDescent="0.3">
      <c r="B210" s="11">
        <v>7</v>
      </c>
      <c r="C210" s="12">
        <v>34</v>
      </c>
      <c r="D210" s="13" t="s">
        <v>157</v>
      </c>
      <c r="E210" s="5"/>
      <c r="F210" s="14">
        <v>2</v>
      </c>
      <c r="G210" s="15">
        <v>60</v>
      </c>
      <c r="H210" s="15">
        <f t="shared" si="24"/>
        <v>0</v>
      </c>
    </row>
    <row r="211" spans="2:8" x14ac:dyDescent="0.3">
      <c r="B211" s="11">
        <v>7</v>
      </c>
      <c r="C211" s="12">
        <v>35</v>
      </c>
      <c r="D211" s="13" t="s">
        <v>266</v>
      </c>
      <c r="E211" s="5"/>
      <c r="F211" s="14">
        <v>2</v>
      </c>
      <c r="G211" s="15">
        <v>60</v>
      </c>
      <c r="H211" s="15">
        <f t="shared" si="24"/>
        <v>0</v>
      </c>
    </row>
    <row r="212" spans="2:8" x14ac:dyDescent="0.3">
      <c r="B212" s="11">
        <v>7</v>
      </c>
      <c r="C212" s="12">
        <v>36</v>
      </c>
      <c r="D212" s="13" t="s">
        <v>310</v>
      </c>
      <c r="E212" s="5"/>
      <c r="F212" s="14">
        <v>2</v>
      </c>
      <c r="G212" s="15">
        <v>90</v>
      </c>
      <c r="H212" s="15">
        <f t="shared" ref="H212" si="28">E212*F212*G212</f>
        <v>0</v>
      </c>
    </row>
    <row r="213" spans="2:8" x14ac:dyDescent="0.3">
      <c r="B213" s="11">
        <v>7</v>
      </c>
      <c r="C213" s="12">
        <v>37</v>
      </c>
      <c r="D213" s="13" t="s">
        <v>243</v>
      </c>
      <c r="E213" s="5"/>
      <c r="F213" s="14">
        <v>1</v>
      </c>
      <c r="G213" s="15">
        <v>30</v>
      </c>
      <c r="H213" s="15">
        <f t="shared" si="24"/>
        <v>0</v>
      </c>
    </row>
    <row r="214" spans="2:8" x14ac:dyDescent="0.3">
      <c r="B214" s="11">
        <v>7</v>
      </c>
      <c r="C214" s="12">
        <v>38</v>
      </c>
      <c r="D214" s="13" t="s">
        <v>232</v>
      </c>
      <c r="E214" s="5"/>
      <c r="F214" s="14">
        <v>1</v>
      </c>
      <c r="G214" s="15">
        <v>60</v>
      </c>
      <c r="H214" s="15">
        <f t="shared" si="24"/>
        <v>0</v>
      </c>
    </row>
    <row r="215" spans="2:8" x14ac:dyDescent="0.3">
      <c r="B215" s="11">
        <v>7</v>
      </c>
      <c r="C215" s="12">
        <v>39</v>
      </c>
      <c r="D215" s="13" t="s">
        <v>197</v>
      </c>
      <c r="E215" s="5"/>
      <c r="F215" s="14">
        <v>3</v>
      </c>
      <c r="G215" s="15">
        <v>120</v>
      </c>
      <c r="H215" s="15">
        <f t="shared" ref="H215:H241" si="29">E215*F215*G215</f>
        <v>0</v>
      </c>
    </row>
    <row r="216" spans="2:8" x14ac:dyDescent="0.3">
      <c r="B216" s="11">
        <v>7</v>
      </c>
      <c r="C216" s="12">
        <v>40</v>
      </c>
      <c r="D216" s="13" t="s">
        <v>219</v>
      </c>
      <c r="E216" s="5"/>
      <c r="F216" s="14">
        <v>2</v>
      </c>
      <c r="G216" s="15">
        <v>45</v>
      </c>
      <c r="H216" s="15">
        <f t="shared" si="29"/>
        <v>0</v>
      </c>
    </row>
    <row r="217" spans="2:8" ht="26.4" x14ac:dyDescent="0.3">
      <c r="B217" s="11">
        <v>7</v>
      </c>
      <c r="C217" s="12">
        <v>41</v>
      </c>
      <c r="D217" s="13" t="s">
        <v>259</v>
      </c>
      <c r="E217" s="5"/>
      <c r="F217" s="14">
        <v>1</v>
      </c>
      <c r="G217" s="15">
        <v>60</v>
      </c>
      <c r="H217" s="15">
        <f t="shared" si="29"/>
        <v>0</v>
      </c>
    </row>
    <row r="218" spans="2:8" x14ac:dyDescent="0.3">
      <c r="B218" s="11">
        <v>7</v>
      </c>
      <c r="C218" s="12">
        <v>42</v>
      </c>
      <c r="D218" s="13" t="s">
        <v>160</v>
      </c>
      <c r="E218" s="5"/>
      <c r="F218" s="14">
        <v>2</v>
      </c>
      <c r="G218" s="15">
        <v>60</v>
      </c>
      <c r="H218" s="15">
        <f t="shared" si="29"/>
        <v>0</v>
      </c>
    </row>
    <row r="219" spans="2:8" x14ac:dyDescent="0.3">
      <c r="B219" s="11">
        <v>7</v>
      </c>
      <c r="C219" s="12">
        <v>43</v>
      </c>
      <c r="D219" s="13" t="s">
        <v>207</v>
      </c>
      <c r="E219" s="5"/>
      <c r="F219" s="14">
        <v>1</v>
      </c>
      <c r="G219" s="15">
        <v>60</v>
      </c>
      <c r="H219" s="15">
        <f t="shared" si="29"/>
        <v>0</v>
      </c>
    </row>
    <row r="220" spans="2:8" ht="39.6" x14ac:dyDescent="0.3">
      <c r="B220" s="11">
        <v>7</v>
      </c>
      <c r="C220" s="12">
        <v>44</v>
      </c>
      <c r="D220" s="13" t="s">
        <v>267</v>
      </c>
      <c r="E220" s="5"/>
      <c r="F220" s="14">
        <v>3</v>
      </c>
      <c r="G220" s="15">
        <v>150</v>
      </c>
      <c r="H220" s="15">
        <f t="shared" si="29"/>
        <v>0</v>
      </c>
    </row>
    <row r="221" spans="2:8" x14ac:dyDescent="0.3">
      <c r="B221" s="11">
        <v>7</v>
      </c>
      <c r="C221" s="12">
        <v>45</v>
      </c>
      <c r="D221" s="13" t="s">
        <v>163</v>
      </c>
      <c r="E221" s="5"/>
      <c r="F221" s="14">
        <v>3</v>
      </c>
      <c r="G221" s="15">
        <v>120</v>
      </c>
      <c r="H221" s="15">
        <f t="shared" si="29"/>
        <v>0</v>
      </c>
    </row>
    <row r="222" spans="2:8" x14ac:dyDescent="0.3">
      <c r="B222" s="11">
        <v>7</v>
      </c>
      <c r="C222" s="12">
        <v>46</v>
      </c>
      <c r="D222" s="13" t="s">
        <v>227</v>
      </c>
      <c r="E222" s="5"/>
      <c r="F222" s="14">
        <v>3</v>
      </c>
      <c r="G222" s="15">
        <v>45</v>
      </c>
      <c r="H222" s="15">
        <f t="shared" si="29"/>
        <v>0</v>
      </c>
    </row>
    <row r="223" spans="2:8" x14ac:dyDescent="0.3">
      <c r="B223" s="11">
        <v>7</v>
      </c>
      <c r="C223" s="12">
        <v>47</v>
      </c>
      <c r="D223" s="13" t="s">
        <v>256</v>
      </c>
      <c r="E223" s="5"/>
      <c r="F223" s="14">
        <v>2</v>
      </c>
      <c r="G223" s="15">
        <v>45</v>
      </c>
      <c r="H223" s="15">
        <f t="shared" si="29"/>
        <v>0</v>
      </c>
    </row>
    <row r="224" spans="2:8" ht="26.4" x14ac:dyDescent="0.3">
      <c r="B224" s="11">
        <v>7</v>
      </c>
      <c r="C224" s="12">
        <v>48</v>
      </c>
      <c r="D224" s="13" t="s">
        <v>151</v>
      </c>
      <c r="E224" s="5"/>
      <c r="F224" s="14">
        <v>2</v>
      </c>
      <c r="G224" s="15">
        <v>90</v>
      </c>
      <c r="H224" s="15">
        <f t="shared" si="29"/>
        <v>0</v>
      </c>
    </row>
    <row r="225" spans="2:8" x14ac:dyDescent="0.3">
      <c r="B225" s="11">
        <v>7</v>
      </c>
      <c r="C225" s="12">
        <v>49</v>
      </c>
      <c r="D225" s="13" t="s">
        <v>159</v>
      </c>
      <c r="E225" s="5"/>
      <c r="F225" s="14">
        <v>2</v>
      </c>
      <c r="G225" s="15">
        <v>120</v>
      </c>
      <c r="H225" s="15">
        <f t="shared" si="29"/>
        <v>0</v>
      </c>
    </row>
    <row r="226" spans="2:8" x14ac:dyDescent="0.3">
      <c r="B226" s="11">
        <v>7</v>
      </c>
      <c r="C226" s="12">
        <v>50</v>
      </c>
      <c r="D226" s="13" t="s">
        <v>196</v>
      </c>
      <c r="E226" s="5"/>
      <c r="F226" s="14">
        <v>2</v>
      </c>
      <c r="G226" s="15">
        <v>45</v>
      </c>
      <c r="H226" s="15">
        <f t="shared" si="29"/>
        <v>0</v>
      </c>
    </row>
    <row r="227" spans="2:8" x14ac:dyDescent="0.3">
      <c r="B227" s="11">
        <v>7</v>
      </c>
      <c r="C227" s="12">
        <v>51</v>
      </c>
      <c r="D227" s="13" t="s">
        <v>244</v>
      </c>
      <c r="E227" s="5"/>
      <c r="F227" s="14">
        <v>1</v>
      </c>
      <c r="G227" s="15">
        <v>60</v>
      </c>
      <c r="H227" s="15">
        <f t="shared" si="29"/>
        <v>0</v>
      </c>
    </row>
    <row r="228" spans="2:8" x14ac:dyDescent="0.3">
      <c r="B228" s="11">
        <v>7</v>
      </c>
      <c r="C228" s="12">
        <v>52</v>
      </c>
      <c r="D228" s="13" t="s">
        <v>241</v>
      </c>
      <c r="E228" s="5"/>
      <c r="F228" s="14">
        <v>2</v>
      </c>
      <c r="G228" s="15">
        <v>90</v>
      </c>
      <c r="H228" s="15">
        <f t="shared" si="29"/>
        <v>0</v>
      </c>
    </row>
    <row r="229" spans="2:8" x14ac:dyDescent="0.3">
      <c r="B229" s="11">
        <v>7</v>
      </c>
      <c r="C229" s="12">
        <v>53</v>
      </c>
      <c r="D229" s="13" t="s">
        <v>152</v>
      </c>
      <c r="E229" s="5"/>
      <c r="F229" s="14">
        <v>1</v>
      </c>
      <c r="G229" s="15">
        <v>45</v>
      </c>
      <c r="H229" s="15">
        <f t="shared" si="29"/>
        <v>0</v>
      </c>
    </row>
    <row r="230" spans="2:8" ht="26.4" x14ac:dyDescent="0.3">
      <c r="B230" s="11">
        <v>7</v>
      </c>
      <c r="C230" s="12">
        <v>54</v>
      </c>
      <c r="D230" s="13" t="s">
        <v>272</v>
      </c>
      <c r="E230" s="5"/>
      <c r="F230" s="14">
        <v>2</v>
      </c>
      <c r="G230" s="15">
        <v>60</v>
      </c>
      <c r="H230" s="15">
        <f t="shared" si="29"/>
        <v>0</v>
      </c>
    </row>
    <row r="231" spans="2:8" ht="26.4" x14ac:dyDescent="0.3">
      <c r="B231" s="11">
        <v>7</v>
      </c>
      <c r="C231" s="12">
        <v>55</v>
      </c>
      <c r="D231" s="13" t="s">
        <v>271</v>
      </c>
      <c r="E231" s="5"/>
      <c r="F231" s="14">
        <v>2</v>
      </c>
      <c r="G231" s="15">
        <v>45</v>
      </c>
      <c r="H231" s="15">
        <f t="shared" si="29"/>
        <v>0</v>
      </c>
    </row>
    <row r="232" spans="2:8" x14ac:dyDescent="0.3">
      <c r="B232" s="11">
        <v>7</v>
      </c>
      <c r="C232" s="12">
        <v>56</v>
      </c>
      <c r="D232" s="13" t="s">
        <v>326</v>
      </c>
      <c r="E232" s="5"/>
      <c r="F232" s="14">
        <v>2</v>
      </c>
      <c r="G232" s="15">
        <v>60</v>
      </c>
      <c r="H232" s="15">
        <f t="shared" si="29"/>
        <v>0</v>
      </c>
    </row>
    <row r="233" spans="2:8" x14ac:dyDescent="0.3">
      <c r="B233" s="11">
        <v>7</v>
      </c>
      <c r="C233" s="12">
        <v>57</v>
      </c>
      <c r="D233" s="13" t="s">
        <v>76</v>
      </c>
      <c r="E233" s="5"/>
      <c r="F233" s="14">
        <v>3</v>
      </c>
      <c r="G233" s="15">
        <v>120</v>
      </c>
      <c r="H233" s="15">
        <f t="shared" si="29"/>
        <v>0</v>
      </c>
    </row>
    <row r="234" spans="2:8" x14ac:dyDescent="0.3">
      <c r="B234" s="11">
        <v>7</v>
      </c>
      <c r="C234" s="12">
        <v>58</v>
      </c>
      <c r="D234" s="13" t="s">
        <v>154</v>
      </c>
      <c r="E234" s="5"/>
      <c r="F234" s="14">
        <v>3</v>
      </c>
      <c r="G234" s="15">
        <v>90</v>
      </c>
      <c r="H234" s="15">
        <f t="shared" si="29"/>
        <v>0</v>
      </c>
    </row>
    <row r="235" spans="2:8" x14ac:dyDescent="0.3">
      <c r="B235" s="11">
        <v>7</v>
      </c>
      <c r="C235" s="12">
        <v>59</v>
      </c>
      <c r="D235" s="13" t="s">
        <v>150</v>
      </c>
      <c r="E235" s="5"/>
      <c r="F235" s="14">
        <v>2</v>
      </c>
      <c r="G235" s="15">
        <v>90</v>
      </c>
      <c r="H235" s="15">
        <f t="shared" si="29"/>
        <v>0</v>
      </c>
    </row>
    <row r="236" spans="2:8" x14ac:dyDescent="0.3">
      <c r="B236" s="11">
        <v>7</v>
      </c>
      <c r="C236" s="12">
        <v>60</v>
      </c>
      <c r="D236" s="13" t="s">
        <v>166</v>
      </c>
      <c r="E236" s="5"/>
      <c r="F236" s="14">
        <v>3</v>
      </c>
      <c r="G236" s="15">
        <v>120</v>
      </c>
      <c r="H236" s="15">
        <f t="shared" si="29"/>
        <v>0</v>
      </c>
    </row>
    <row r="237" spans="2:8" x14ac:dyDescent="0.3">
      <c r="B237" s="11">
        <v>7</v>
      </c>
      <c r="C237" s="12">
        <v>61</v>
      </c>
      <c r="D237" s="13" t="s">
        <v>74</v>
      </c>
      <c r="E237" s="5"/>
      <c r="F237" s="14">
        <v>2</v>
      </c>
      <c r="G237" s="15">
        <v>60</v>
      </c>
      <c r="H237" s="15">
        <f t="shared" si="29"/>
        <v>0</v>
      </c>
    </row>
    <row r="238" spans="2:8" ht="26.4" x14ac:dyDescent="0.3">
      <c r="B238" s="11">
        <v>7</v>
      </c>
      <c r="C238" s="12">
        <v>62</v>
      </c>
      <c r="D238" s="13" t="s">
        <v>194</v>
      </c>
      <c r="E238" s="5"/>
      <c r="F238" s="14">
        <v>2</v>
      </c>
      <c r="G238" s="15">
        <v>90</v>
      </c>
      <c r="H238" s="15">
        <f t="shared" si="29"/>
        <v>0</v>
      </c>
    </row>
    <row r="239" spans="2:8" x14ac:dyDescent="0.3">
      <c r="B239" s="11">
        <v>7</v>
      </c>
      <c r="C239" s="12">
        <v>63</v>
      </c>
      <c r="D239" s="13" t="s">
        <v>75</v>
      </c>
      <c r="E239" s="5"/>
      <c r="F239" s="14">
        <v>2</v>
      </c>
      <c r="G239" s="15">
        <v>120</v>
      </c>
      <c r="H239" s="15">
        <f t="shared" si="29"/>
        <v>0</v>
      </c>
    </row>
    <row r="240" spans="2:8" x14ac:dyDescent="0.3">
      <c r="B240" s="11">
        <v>7</v>
      </c>
      <c r="C240" s="12">
        <v>64</v>
      </c>
      <c r="D240" s="13" t="s">
        <v>161</v>
      </c>
      <c r="E240" s="5"/>
      <c r="F240" s="14">
        <v>3</v>
      </c>
      <c r="G240" s="15">
        <v>120</v>
      </c>
      <c r="H240" s="15">
        <f t="shared" si="29"/>
        <v>0</v>
      </c>
    </row>
    <row r="241" spans="2:8" x14ac:dyDescent="0.3">
      <c r="B241" s="11">
        <v>7</v>
      </c>
      <c r="C241" s="12">
        <v>65</v>
      </c>
      <c r="D241" s="13" t="s">
        <v>199</v>
      </c>
      <c r="E241" s="5"/>
      <c r="F241" s="14">
        <v>3</v>
      </c>
      <c r="G241" s="15">
        <v>120</v>
      </c>
      <c r="H241" s="15">
        <f t="shared" si="29"/>
        <v>0</v>
      </c>
    </row>
    <row r="242" spans="2:8" x14ac:dyDescent="0.3">
      <c r="B242" s="11">
        <v>7</v>
      </c>
      <c r="C242" s="12">
        <v>66</v>
      </c>
      <c r="D242" s="13" t="s">
        <v>83</v>
      </c>
      <c r="E242" s="5"/>
      <c r="F242" s="6"/>
      <c r="G242" s="6"/>
      <c r="H242" s="15">
        <f t="shared" ref="H242" si="30">E242*F242*G242</f>
        <v>0</v>
      </c>
    </row>
    <row r="243" spans="2:8" ht="33.6" customHeight="1" x14ac:dyDescent="0.3">
      <c r="B243" s="11">
        <v>8</v>
      </c>
      <c r="C243" s="47" t="s">
        <v>167</v>
      </c>
      <c r="D243" s="48"/>
      <c r="E243" s="48"/>
      <c r="F243" s="48"/>
      <c r="G243" s="48"/>
      <c r="H243" s="49"/>
    </row>
    <row r="244" spans="2:8" x14ac:dyDescent="0.3">
      <c r="B244" s="11">
        <v>8</v>
      </c>
      <c r="C244" s="12">
        <v>1</v>
      </c>
      <c r="D244" s="13" t="s">
        <v>168</v>
      </c>
      <c r="E244" s="5"/>
      <c r="F244" s="14">
        <v>1</v>
      </c>
      <c r="G244" s="15">
        <v>60</v>
      </c>
      <c r="H244" s="15">
        <f t="shared" ref="H244:H256" si="31">E244*F244*G244</f>
        <v>0</v>
      </c>
    </row>
    <row r="245" spans="2:8" x14ac:dyDescent="0.3">
      <c r="B245" s="11">
        <v>8</v>
      </c>
      <c r="C245" s="12">
        <v>2</v>
      </c>
      <c r="D245" s="13" t="s">
        <v>225</v>
      </c>
      <c r="E245" s="5"/>
      <c r="F245" s="14">
        <v>1</v>
      </c>
      <c r="G245" s="15">
        <v>45</v>
      </c>
      <c r="H245" s="15">
        <f t="shared" si="31"/>
        <v>0</v>
      </c>
    </row>
    <row r="246" spans="2:8" ht="13.2" customHeight="1" x14ac:dyDescent="0.3">
      <c r="B246" s="11">
        <v>8</v>
      </c>
      <c r="C246" s="12">
        <v>3</v>
      </c>
      <c r="D246" s="13" t="s">
        <v>226</v>
      </c>
      <c r="E246" s="5"/>
      <c r="F246" s="14">
        <v>1</v>
      </c>
      <c r="G246" s="15">
        <v>45</v>
      </c>
      <c r="H246" s="15">
        <f t="shared" si="31"/>
        <v>0</v>
      </c>
    </row>
    <row r="247" spans="2:8" ht="26.4" x14ac:dyDescent="0.3">
      <c r="B247" s="11">
        <v>8</v>
      </c>
      <c r="C247" s="12">
        <v>4</v>
      </c>
      <c r="D247" s="13" t="s">
        <v>201</v>
      </c>
      <c r="E247" s="5"/>
      <c r="F247" s="14">
        <v>1</v>
      </c>
      <c r="G247" s="15">
        <v>60</v>
      </c>
      <c r="H247" s="15">
        <f t="shared" si="31"/>
        <v>0</v>
      </c>
    </row>
    <row r="248" spans="2:8" x14ac:dyDescent="0.3">
      <c r="B248" s="11">
        <v>8</v>
      </c>
      <c r="C248" s="12">
        <v>5</v>
      </c>
      <c r="D248" s="13" t="s">
        <v>249</v>
      </c>
      <c r="E248" s="5"/>
      <c r="F248" s="14">
        <v>1</v>
      </c>
      <c r="G248" s="15">
        <v>60</v>
      </c>
      <c r="H248" s="15">
        <f t="shared" si="31"/>
        <v>0</v>
      </c>
    </row>
    <row r="249" spans="2:8" x14ac:dyDescent="0.3">
      <c r="B249" s="11">
        <v>8</v>
      </c>
      <c r="C249" s="12">
        <v>6</v>
      </c>
      <c r="D249" s="13" t="s">
        <v>313</v>
      </c>
      <c r="E249" s="5"/>
      <c r="F249" s="14">
        <v>1</v>
      </c>
      <c r="G249" s="15">
        <v>60</v>
      </c>
      <c r="H249" s="15">
        <f>E249*F249*G249</f>
        <v>0</v>
      </c>
    </row>
    <row r="250" spans="2:8" ht="26.4" x14ac:dyDescent="0.3">
      <c r="B250" s="11">
        <v>8</v>
      </c>
      <c r="C250" s="12">
        <v>7</v>
      </c>
      <c r="D250" s="13" t="s">
        <v>248</v>
      </c>
      <c r="E250" s="5"/>
      <c r="F250" s="14">
        <v>1</v>
      </c>
      <c r="G250" s="15">
        <v>60</v>
      </c>
      <c r="H250" s="15">
        <f t="shared" si="31"/>
        <v>0</v>
      </c>
    </row>
    <row r="251" spans="2:8" ht="66" x14ac:dyDescent="0.3">
      <c r="B251" s="11">
        <v>8</v>
      </c>
      <c r="C251" s="12">
        <v>8</v>
      </c>
      <c r="D251" s="13" t="s">
        <v>251</v>
      </c>
      <c r="E251" s="5"/>
      <c r="F251" s="14">
        <v>1</v>
      </c>
      <c r="G251" s="15">
        <v>90</v>
      </c>
      <c r="H251" s="15">
        <f t="shared" si="31"/>
        <v>0</v>
      </c>
    </row>
    <row r="252" spans="2:8" ht="39.6" x14ac:dyDescent="0.3">
      <c r="B252" s="11">
        <v>8</v>
      </c>
      <c r="C252" s="12">
        <v>9</v>
      </c>
      <c r="D252" s="13" t="s">
        <v>250</v>
      </c>
      <c r="E252" s="5"/>
      <c r="F252" s="14">
        <v>1</v>
      </c>
      <c r="G252" s="15">
        <v>60</v>
      </c>
      <c r="H252" s="15">
        <f t="shared" si="31"/>
        <v>0</v>
      </c>
    </row>
    <row r="253" spans="2:8" x14ac:dyDescent="0.3">
      <c r="B253" s="11">
        <v>8</v>
      </c>
      <c r="C253" s="12">
        <v>10</v>
      </c>
      <c r="D253" s="13" t="s">
        <v>169</v>
      </c>
      <c r="E253" s="5"/>
      <c r="F253" s="14">
        <v>1</v>
      </c>
      <c r="G253" s="15">
        <v>60</v>
      </c>
      <c r="H253" s="15">
        <f t="shared" si="31"/>
        <v>0</v>
      </c>
    </row>
    <row r="254" spans="2:8" x14ac:dyDescent="0.3">
      <c r="B254" s="11">
        <v>8</v>
      </c>
      <c r="C254" s="12">
        <v>11</v>
      </c>
      <c r="D254" s="13" t="s">
        <v>220</v>
      </c>
      <c r="E254" s="5"/>
      <c r="F254" s="14">
        <v>1</v>
      </c>
      <c r="G254" s="15">
        <v>45</v>
      </c>
      <c r="H254" s="15">
        <f t="shared" si="31"/>
        <v>0</v>
      </c>
    </row>
    <row r="255" spans="2:8" x14ac:dyDescent="0.3">
      <c r="B255" s="11">
        <v>8</v>
      </c>
      <c r="C255" s="12">
        <v>12</v>
      </c>
      <c r="D255" s="13" t="s">
        <v>170</v>
      </c>
      <c r="E255" s="5"/>
      <c r="F255" s="14">
        <v>1</v>
      </c>
      <c r="G255" s="15">
        <v>45</v>
      </c>
      <c r="H255" s="15">
        <f t="shared" si="31"/>
        <v>0</v>
      </c>
    </row>
    <row r="256" spans="2:8" x14ac:dyDescent="0.3">
      <c r="B256" s="11"/>
      <c r="C256" s="12">
        <v>13</v>
      </c>
      <c r="D256" s="13" t="s">
        <v>297</v>
      </c>
      <c r="E256" s="5"/>
      <c r="F256" s="14">
        <v>1</v>
      </c>
      <c r="G256" s="15">
        <v>45</v>
      </c>
      <c r="H256" s="15">
        <f t="shared" si="31"/>
        <v>0</v>
      </c>
    </row>
    <row r="257" spans="2:8" x14ac:dyDescent="0.3">
      <c r="B257" s="11">
        <v>8</v>
      </c>
      <c r="C257" s="12">
        <v>14</v>
      </c>
      <c r="D257" s="13" t="s">
        <v>83</v>
      </c>
      <c r="E257" s="5"/>
      <c r="F257" s="6"/>
      <c r="G257" s="6"/>
      <c r="H257" s="15">
        <f t="shared" ref="H257" si="32">E257*F257*G257</f>
        <v>0</v>
      </c>
    </row>
    <row r="258" spans="2:8" x14ac:dyDescent="0.3">
      <c r="B258" s="11">
        <v>9</v>
      </c>
      <c r="C258" s="47" t="s">
        <v>290</v>
      </c>
      <c r="D258" s="48"/>
      <c r="E258" s="48"/>
      <c r="F258" s="48"/>
      <c r="G258" s="48"/>
      <c r="H258" s="49"/>
    </row>
    <row r="259" spans="2:8" x14ac:dyDescent="0.3">
      <c r="B259" s="11">
        <v>9</v>
      </c>
      <c r="C259" s="12">
        <v>1</v>
      </c>
      <c r="D259" s="13" t="s">
        <v>290</v>
      </c>
      <c r="E259" s="5"/>
      <c r="F259" s="14">
        <v>1</v>
      </c>
      <c r="G259" s="15">
        <v>15</v>
      </c>
      <c r="H259" s="15">
        <f t="shared" ref="H259" si="33">E259*F259*G259</f>
        <v>0</v>
      </c>
    </row>
    <row r="260" spans="2:8" x14ac:dyDescent="0.3">
      <c r="B260" s="52" t="s">
        <v>274</v>
      </c>
      <c r="C260" s="54"/>
      <c r="D260" s="53"/>
      <c r="E260" s="17">
        <f>SUM(E13:E18,E20:E38,E40:E97,E99:E104,E106:E134,E136:E175,E177:E242,E244:E257,E259)</f>
        <v>0</v>
      </c>
      <c r="F260" s="52" t="s">
        <v>275</v>
      </c>
      <c r="G260" s="53"/>
      <c r="H260" s="18">
        <f>SUM(H13:H18,H20:H38,H40:H97,H99:H104,H106:H134,H136:H175,H177:H242,H244:H257,H259)</f>
        <v>0</v>
      </c>
    </row>
  </sheetData>
  <sheetProtection algorithmName="SHA-512" hashValue="a4obQsKOvqxsHcUl0Tx6Mww6LXOHFHPmBnMti5JHcBwfDnUIuVZxfaEuYWiAcN/xxUHOZcegBZamjUSdq0mH3w==" saltValue="bj9z/PVgr9deXzuEmZF1CQ==" spinCount="100000" sheet="1" objects="1" scenarios="1"/>
  <sortState xmlns:xlrd2="http://schemas.microsoft.com/office/spreadsheetml/2017/richdata2" ref="D244:H255">
    <sortCondition ref="D244:D255"/>
  </sortState>
  <mergeCells count="13">
    <mergeCell ref="C105:H105"/>
    <mergeCell ref="C135:H135"/>
    <mergeCell ref="C176:H176"/>
    <mergeCell ref="C243:H243"/>
    <mergeCell ref="F260:G260"/>
    <mergeCell ref="B260:D260"/>
    <mergeCell ref="C258:H258"/>
    <mergeCell ref="B3:H3"/>
    <mergeCell ref="C19:H19"/>
    <mergeCell ref="C12:H12"/>
    <mergeCell ref="C39:H39"/>
    <mergeCell ref="C98:H98"/>
    <mergeCell ref="B6:H9"/>
  </mergeCells>
  <pageMargins left="0.7" right="0.7" top="0.75" bottom="0.75" header="0.3" footer="0.3"/>
  <pageSetup scale="64" orientation="portrait" horizontalDpi="300" verticalDpi="300" r:id="rId1"/>
  <rowBreaks count="5" manualBreakCount="5">
    <brk id="38" min="1" max="7" man="1"/>
    <brk id="97" min="1" max="7" man="1"/>
    <brk id="134" min="1" max="7" man="1"/>
    <brk id="175" min="1" max="7" man="1"/>
    <brk id="242"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Q72"/>
  <sheetViews>
    <sheetView showGridLines="0" view="pageBreakPreview" zoomScale="60" zoomScaleNormal="100" workbookViewId="0">
      <selection activeCell="G13" sqref="G13"/>
    </sheetView>
  </sheetViews>
  <sheetFormatPr baseColWidth="10" defaultColWidth="8.88671875" defaultRowHeight="14.4" x14ac:dyDescent="0.3"/>
  <cols>
    <col min="3" max="3" width="23.6640625" customWidth="1"/>
    <col min="4" max="4" width="15.88671875" customWidth="1"/>
    <col min="9" max="9" width="27" customWidth="1"/>
    <col min="10" max="10" width="32.44140625" customWidth="1"/>
    <col min="11" max="11" width="31.5546875" customWidth="1"/>
  </cols>
  <sheetData>
    <row r="2" spans="1:12" ht="28.2" x14ac:dyDescent="0.5">
      <c r="A2" s="58" t="s">
        <v>343</v>
      </c>
      <c r="B2" s="58"/>
      <c r="C2" s="58"/>
      <c r="D2" s="58"/>
      <c r="E2" s="58"/>
      <c r="F2" s="58"/>
      <c r="G2" s="58"/>
      <c r="H2" s="58"/>
      <c r="I2" s="58"/>
      <c r="J2" s="58"/>
      <c r="K2" s="58"/>
      <c r="L2" s="58"/>
    </row>
    <row r="3" spans="1:12" ht="17.399999999999999" x14ac:dyDescent="0.3">
      <c r="B3" s="19"/>
      <c r="C3" s="19"/>
      <c r="D3" s="19"/>
      <c r="E3" s="19"/>
      <c r="F3" s="19"/>
      <c r="G3" s="19"/>
      <c r="H3" s="19"/>
      <c r="I3" s="19"/>
      <c r="J3" s="19"/>
      <c r="K3" s="19"/>
      <c r="L3" s="19"/>
    </row>
    <row r="4" spans="1:12" ht="17.399999999999999" x14ac:dyDescent="0.3">
      <c r="B4" s="19"/>
      <c r="C4" s="19"/>
      <c r="D4" s="19"/>
      <c r="E4" s="19"/>
      <c r="F4" s="19"/>
      <c r="G4" s="19"/>
      <c r="H4" s="19"/>
      <c r="I4" s="19"/>
      <c r="J4" s="19"/>
      <c r="K4" s="19"/>
      <c r="L4" s="19"/>
    </row>
    <row r="5" spans="1:12" ht="17.399999999999999" x14ac:dyDescent="0.3">
      <c r="B5" s="19"/>
      <c r="C5" s="19"/>
      <c r="D5" s="19"/>
      <c r="E5" s="19"/>
      <c r="F5" s="19"/>
      <c r="G5" s="19"/>
      <c r="H5" s="19"/>
      <c r="I5" s="19"/>
      <c r="J5" s="19"/>
      <c r="K5" s="19"/>
      <c r="L5" s="19"/>
    </row>
    <row r="6" spans="1:12" ht="17.399999999999999" x14ac:dyDescent="0.3">
      <c r="B6" s="19"/>
      <c r="C6" s="19"/>
      <c r="D6" s="19"/>
      <c r="E6" s="19"/>
      <c r="F6" s="19"/>
      <c r="G6" s="19"/>
      <c r="H6" s="19"/>
      <c r="I6" s="19"/>
      <c r="J6" s="19"/>
      <c r="K6" s="19"/>
      <c r="L6" s="19"/>
    </row>
    <row r="7" spans="1:12" ht="17.399999999999999" x14ac:dyDescent="0.3">
      <c r="B7" s="19"/>
      <c r="C7" s="19"/>
      <c r="D7" s="19"/>
      <c r="E7" s="19"/>
      <c r="F7" s="19"/>
      <c r="G7" s="19"/>
      <c r="H7" s="19"/>
      <c r="I7" s="19"/>
      <c r="J7" s="19"/>
      <c r="K7" s="19"/>
      <c r="L7" s="19"/>
    </row>
    <row r="8" spans="1:12" ht="17.399999999999999" x14ac:dyDescent="0.3">
      <c r="B8" s="55" t="s">
        <v>20</v>
      </c>
      <c r="C8" s="55"/>
      <c r="D8" s="55"/>
      <c r="E8" s="55"/>
      <c r="F8" s="55"/>
      <c r="G8" s="55"/>
      <c r="H8" s="55"/>
      <c r="I8" s="55"/>
      <c r="J8" s="55"/>
      <c r="K8" s="55"/>
      <c r="L8" s="55"/>
    </row>
    <row r="9" spans="1:12" x14ac:dyDescent="0.3">
      <c r="B9" s="20"/>
      <c r="C9" s="20"/>
      <c r="D9" s="20"/>
      <c r="E9" s="20"/>
      <c r="F9" s="20"/>
      <c r="G9" s="20"/>
      <c r="H9" s="20"/>
      <c r="I9" s="20"/>
      <c r="J9" s="20"/>
      <c r="K9" s="20"/>
      <c r="L9" s="20"/>
    </row>
    <row r="10" spans="1:12" x14ac:dyDescent="0.3">
      <c r="B10" s="20"/>
      <c r="C10" s="20"/>
      <c r="D10" s="20"/>
      <c r="E10" s="20"/>
      <c r="F10" s="20"/>
      <c r="G10" s="20"/>
      <c r="H10" s="20"/>
      <c r="I10" s="20"/>
      <c r="L10" s="20"/>
    </row>
    <row r="11" spans="1:12" ht="27.6" customHeight="1" x14ac:dyDescent="0.3">
      <c r="B11" s="21" t="s">
        <v>295</v>
      </c>
      <c r="C11" s="60" t="s">
        <v>2</v>
      </c>
      <c r="D11" s="61"/>
      <c r="E11" s="61"/>
      <c r="F11" s="61"/>
      <c r="G11" s="62"/>
      <c r="H11" s="20"/>
      <c r="I11" s="20"/>
      <c r="J11" s="63" t="s">
        <v>3</v>
      </c>
      <c r="K11" s="63"/>
      <c r="L11" s="20"/>
    </row>
    <row r="12" spans="1:12" ht="28.2" x14ac:dyDescent="0.3">
      <c r="B12" s="22">
        <v>1</v>
      </c>
      <c r="C12" s="57" t="s">
        <v>0</v>
      </c>
      <c r="D12" s="57"/>
      <c r="E12" s="57"/>
      <c r="F12" s="57"/>
      <c r="G12" s="30">
        <f>ROUNDUP((G13/4),0)</f>
        <v>0</v>
      </c>
      <c r="H12" s="20"/>
      <c r="I12" s="20"/>
      <c r="J12" s="23" t="s">
        <v>4</v>
      </c>
      <c r="K12" s="24">
        <f>Cálculo!H260</f>
        <v>0</v>
      </c>
      <c r="L12" s="20"/>
    </row>
    <row r="13" spans="1:12" ht="28.2" x14ac:dyDescent="0.3">
      <c r="B13" s="22">
        <v>2</v>
      </c>
      <c r="C13" s="56" t="s">
        <v>1</v>
      </c>
      <c r="D13" s="56"/>
      <c r="E13" s="56"/>
      <c r="F13" s="56"/>
      <c r="G13" s="30">
        <f>ROUNDUP((K15/K16),0)</f>
        <v>0</v>
      </c>
      <c r="H13" s="20"/>
      <c r="I13" s="20"/>
      <c r="J13" s="23" t="s">
        <v>5</v>
      </c>
      <c r="K13" s="24">
        <f>K12/60</f>
        <v>0</v>
      </c>
      <c r="L13" s="20"/>
    </row>
    <row r="14" spans="1:12" ht="28.2" x14ac:dyDescent="0.3">
      <c r="B14" s="59" t="s">
        <v>19</v>
      </c>
      <c r="C14" s="59"/>
      <c r="D14" s="59"/>
      <c r="E14" s="59"/>
      <c r="F14" s="59"/>
      <c r="G14" s="43">
        <f>SUM(G12:G13)</f>
        <v>0</v>
      </c>
      <c r="H14" s="20"/>
      <c r="I14" s="20"/>
      <c r="J14" s="23" t="s">
        <v>6</v>
      </c>
      <c r="K14" s="25">
        <v>0.35</v>
      </c>
      <c r="L14" s="20"/>
    </row>
    <row r="15" spans="1:12" ht="55.8" x14ac:dyDescent="0.3">
      <c r="B15" s="20"/>
      <c r="C15" s="20"/>
      <c r="D15" s="20"/>
      <c r="E15" s="20"/>
      <c r="F15" s="20"/>
      <c r="G15" s="20"/>
      <c r="H15" s="20"/>
      <c r="I15" s="20"/>
      <c r="J15" s="23" t="s">
        <v>8</v>
      </c>
      <c r="K15" s="24">
        <f>K13/K14</f>
        <v>0</v>
      </c>
      <c r="L15" s="20"/>
    </row>
    <row r="16" spans="1:12" ht="42" x14ac:dyDescent="0.3">
      <c r="B16" s="20"/>
      <c r="C16" s="20"/>
      <c r="D16" s="20"/>
      <c r="E16" s="20"/>
      <c r="F16" s="20"/>
      <c r="G16" s="20"/>
      <c r="H16" s="20"/>
      <c r="I16" s="20"/>
      <c r="J16" s="23" t="s">
        <v>7</v>
      </c>
      <c r="K16" s="24">
        <f>241*7</f>
        <v>1687</v>
      </c>
      <c r="L16" s="20"/>
    </row>
    <row r="17" spans="1:17" ht="55.8" x14ac:dyDescent="0.3">
      <c r="B17" s="20"/>
      <c r="C17" s="20"/>
      <c r="D17" s="20"/>
      <c r="E17" s="20"/>
      <c r="F17" s="20"/>
      <c r="G17" s="20"/>
      <c r="H17" s="20"/>
      <c r="I17" s="20"/>
      <c r="J17" s="23" t="s">
        <v>171</v>
      </c>
      <c r="K17" s="23" t="s">
        <v>172</v>
      </c>
      <c r="L17" s="20"/>
    </row>
    <row r="18" spans="1:17" x14ac:dyDescent="0.3">
      <c r="B18" s="20"/>
      <c r="C18" s="20"/>
      <c r="D18" s="20"/>
      <c r="E18" s="20"/>
      <c r="F18" s="20"/>
      <c r="G18" s="20"/>
      <c r="H18" s="20"/>
      <c r="I18" s="20"/>
      <c r="J18" s="1"/>
      <c r="K18" s="20"/>
      <c r="L18" s="20"/>
    </row>
    <row r="19" spans="1:17" x14ac:dyDescent="0.3">
      <c r="B19" s="20"/>
      <c r="C19" s="20"/>
      <c r="D19" s="20"/>
      <c r="E19" s="20"/>
      <c r="F19" s="20"/>
      <c r="G19" s="20"/>
      <c r="H19" s="20"/>
      <c r="I19" s="20"/>
      <c r="J19" s="1"/>
      <c r="K19" s="20"/>
      <c r="L19" s="20"/>
    </row>
    <row r="20" spans="1:17" x14ac:dyDescent="0.3">
      <c r="B20" s="20"/>
      <c r="C20" s="20"/>
      <c r="D20" s="20"/>
      <c r="E20" s="20"/>
      <c r="F20" s="20"/>
      <c r="G20" s="20"/>
      <c r="H20" s="20"/>
      <c r="I20" s="20"/>
      <c r="J20" s="1"/>
      <c r="K20" s="20"/>
      <c r="L20" s="20"/>
    </row>
    <row r="21" spans="1:17" x14ac:dyDescent="0.3">
      <c r="B21" s="20"/>
      <c r="C21" s="20"/>
      <c r="D21" s="20"/>
      <c r="E21" s="20"/>
      <c r="F21" s="20"/>
      <c r="G21" s="20"/>
      <c r="H21" s="20"/>
      <c r="I21" s="20"/>
      <c r="J21" s="1"/>
      <c r="K21" s="20"/>
      <c r="L21" s="20"/>
    </row>
    <row r="23" spans="1:17" x14ac:dyDescent="0.3">
      <c r="A23" s="26"/>
      <c r="B23" s="26"/>
      <c r="C23" s="26"/>
      <c r="D23" s="26"/>
      <c r="E23" s="26"/>
      <c r="F23" s="26"/>
      <c r="G23" s="26"/>
      <c r="H23" s="26"/>
      <c r="I23" s="26"/>
      <c r="J23" s="26"/>
      <c r="K23" s="26"/>
      <c r="L23" s="26"/>
      <c r="M23" s="26"/>
      <c r="N23" s="26"/>
      <c r="O23" s="26"/>
      <c r="P23" s="26"/>
      <c r="Q23" s="26"/>
    </row>
    <row r="24" spans="1:17" x14ac:dyDescent="0.3">
      <c r="B24" s="55" t="s">
        <v>21</v>
      </c>
      <c r="C24" s="55"/>
      <c r="D24" s="55"/>
      <c r="E24" s="55"/>
      <c r="F24" s="55"/>
      <c r="G24" s="55"/>
      <c r="H24" s="55"/>
      <c r="I24" s="55"/>
      <c r="J24" s="55"/>
      <c r="K24" s="55"/>
      <c r="L24" s="55"/>
    </row>
    <row r="25" spans="1:17" ht="17.399999999999999" customHeight="1" x14ac:dyDescent="0.3">
      <c r="B25" s="55"/>
      <c r="C25" s="55"/>
      <c r="D25" s="55"/>
      <c r="E25" s="55"/>
      <c r="F25" s="55"/>
      <c r="G25" s="55"/>
      <c r="H25" s="55"/>
      <c r="I25" s="55"/>
      <c r="J25" s="55"/>
      <c r="K25" s="55"/>
      <c r="L25" s="55"/>
    </row>
    <row r="27" spans="1:17" ht="55.95" customHeight="1" x14ac:dyDescent="0.3">
      <c r="B27" s="21" t="s">
        <v>295</v>
      </c>
      <c r="C27" s="21" t="s">
        <v>9</v>
      </c>
      <c r="D27" s="21" t="s">
        <v>18</v>
      </c>
      <c r="E27" s="27"/>
      <c r="F27" s="27"/>
      <c r="G27" s="27"/>
      <c r="H27" s="20"/>
      <c r="I27" s="20"/>
      <c r="J27" s="60" t="s">
        <v>3</v>
      </c>
      <c r="K27" s="62"/>
      <c r="L27" s="20"/>
    </row>
    <row r="28" spans="1:17" ht="41.4" x14ac:dyDescent="0.3">
      <c r="B28" s="22">
        <v>1</v>
      </c>
      <c r="C28" s="28" t="s">
        <v>10</v>
      </c>
      <c r="D28" s="22">
        <f>K28*G12</f>
        <v>0</v>
      </c>
      <c r="E28" s="20"/>
      <c r="F28" s="20"/>
      <c r="G28" s="20"/>
      <c r="H28" s="20"/>
      <c r="I28" s="20"/>
      <c r="J28" s="29" t="s">
        <v>66</v>
      </c>
      <c r="K28" s="30">
        <v>6</v>
      </c>
      <c r="L28" s="20"/>
    </row>
    <row r="29" spans="1:17" ht="41.4" x14ac:dyDescent="0.3">
      <c r="B29" s="22">
        <v>2</v>
      </c>
      <c r="C29" s="28" t="s">
        <v>11</v>
      </c>
      <c r="D29" s="22">
        <f>10*G13</f>
        <v>0</v>
      </c>
      <c r="E29" s="20"/>
      <c r="F29" s="20"/>
      <c r="G29" s="20"/>
      <c r="H29" s="20"/>
      <c r="I29" s="20"/>
      <c r="J29" s="29" t="s">
        <v>67</v>
      </c>
      <c r="K29" s="30">
        <v>10</v>
      </c>
      <c r="L29" s="20"/>
    </row>
    <row r="30" spans="1:17" ht="27.6" x14ac:dyDescent="0.3">
      <c r="B30" s="22">
        <v>3</v>
      </c>
      <c r="C30" s="28" t="s">
        <v>12</v>
      </c>
      <c r="D30" s="22">
        <v>6</v>
      </c>
      <c r="E30" s="20"/>
      <c r="F30" s="20"/>
      <c r="G30" s="20"/>
      <c r="H30" s="20"/>
      <c r="I30" s="20"/>
      <c r="J30" s="20"/>
      <c r="K30" s="20"/>
      <c r="L30" s="20"/>
    </row>
    <row r="31" spans="1:17" ht="27.6" x14ac:dyDescent="0.3">
      <c r="B31" s="22">
        <v>4</v>
      </c>
      <c r="C31" s="28" t="s">
        <v>13</v>
      </c>
      <c r="D31" s="22">
        <v>8</v>
      </c>
      <c r="E31" s="20"/>
      <c r="F31" s="20"/>
      <c r="G31" s="20"/>
      <c r="H31" s="20"/>
      <c r="I31" s="20"/>
      <c r="J31" s="20"/>
      <c r="K31" s="20"/>
      <c r="L31" s="20"/>
    </row>
    <row r="32" spans="1:17" ht="41.4" x14ac:dyDescent="0.3">
      <c r="B32" s="22">
        <v>5</v>
      </c>
      <c r="C32" s="28" t="s">
        <v>14</v>
      </c>
      <c r="D32" s="22">
        <v>6</v>
      </c>
      <c r="E32" s="20"/>
      <c r="F32" s="20"/>
      <c r="G32" s="20"/>
      <c r="H32" s="20"/>
      <c r="I32" s="20"/>
      <c r="J32" s="20"/>
      <c r="K32" s="20"/>
      <c r="L32" s="20"/>
    </row>
    <row r="33" spans="1:13" ht="27.6" x14ac:dyDescent="0.3">
      <c r="B33" s="22">
        <v>6</v>
      </c>
      <c r="C33" s="28" t="s">
        <v>15</v>
      </c>
      <c r="D33" s="22">
        <v>12</v>
      </c>
      <c r="E33" s="20"/>
      <c r="F33" s="20"/>
      <c r="G33" s="20"/>
      <c r="H33" s="20"/>
      <c r="I33" s="20"/>
      <c r="J33" s="20"/>
      <c r="K33" s="20"/>
      <c r="L33" s="20"/>
    </row>
    <row r="34" spans="1:13" ht="27.6" x14ac:dyDescent="0.3">
      <c r="B34" s="22">
        <v>7</v>
      </c>
      <c r="C34" s="28" t="s">
        <v>16</v>
      </c>
      <c r="D34" s="22">
        <v>16</v>
      </c>
      <c r="E34" s="20"/>
      <c r="F34" s="20"/>
      <c r="G34" s="20"/>
      <c r="H34" s="20"/>
      <c r="I34" s="20"/>
      <c r="J34" s="20"/>
      <c r="K34" s="20"/>
      <c r="L34" s="20"/>
    </row>
    <row r="35" spans="1:13" ht="27.6" x14ac:dyDescent="0.3">
      <c r="B35" s="22">
        <v>8</v>
      </c>
      <c r="C35" s="28" t="s">
        <v>17</v>
      </c>
      <c r="D35" s="22">
        <v>6</v>
      </c>
      <c r="E35" s="20"/>
      <c r="F35" s="20"/>
      <c r="G35" s="20"/>
      <c r="H35" s="20"/>
      <c r="I35" s="20"/>
      <c r="J35" s="20"/>
      <c r="K35" s="20"/>
      <c r="L35" s="20"/>
    </row>
    <row r="36" spans="1:13" x14ac:dyDescent="0.3">
      <c r="B36" s="59" t="s">
        <v>19</v>
      </c>
      <c r="C36" s="59"/>
      <c r="D36" s="31">
        <f>SUM(D28:D35)</f>
        <v>54</v>
      </c>
      <c r="E36" s="20"/>
      <c r="F36" s="20"/>
      <c r="G36" s="20"/>
      <c r="H36" s="20"/>
      <c r="I36" s="20"/>
      <c r="J36" s="20"/>
      <c r="K36" s="20"/>
      <c r="L36" s="20"/>
    </row>
    <row r="37" spans="1:13" x14ac:dyDescent="0.3">
      <c r="B37" s="20"/>
      <c r="C37" s="20"/>
      <c r="D37" s="20"/>
      <c r="E37" s="20"/>
      <c r="F37" s="20"/>
      <c r="G37" s="20"/>
      <c r="H37" s="20"/>
      <c r="I37" s="20"/>
      <c r="J37" s="20"/>
      <c r="K37" s="20"/>
      <c r="L37" s="20"/>
    </row>
    <row r="38" spans="1:13" x14ac:dyDescent="0.3">
      <c r="A38" s="26"/>
      <c r="B38" s="26"/>
      <c r="C38" s="26"/>
      <c r="D38" s="26"/>
      <c r="E38" s="26"/>
      <c r="F38" s="26"/>
      <c r="G38" s="26"/>
      <c r="H38" s="26"/>
      <c r="I38" s="26"/>
      <c r="J38" s="26"/>
      <c r="K38" s="26"/>
      <c r="L38" s="26"/>
      <c r="M38" s="26"/>
    </row>
    <row r="39" spans="1:13" x14ac:dyDescent="0.3">
      <c r="B39" s="55" t="s">
        <v>51</v>
      </c>
      <c r="C39" s="55"/>
      <c r="D39" s="55"/>
      <c r="E39" s="55"/>
      <c r="F39" s="55"/>
      <c r="G39" s="55"/>
      <c r="H39" s="55"/>
      <c r="I39" s="55"/>
      <c r="J39" s="55"/>
      <c r="K39" s="55"/>
      <c r="L39" s="55"/>
    </row>
    <row r="40" spans="1:13" ht="17.399999999999999" customHeight="1" x14ac:dyDescent="0.3">
      <c r="B40" s="55"/>
      <c r="C40" s="55"/>
      <c r="D40" s="55"/>
      <c r="E40" s="55"/>
      <c r="F40" s="55"/>
      <c r="G40" s="55"/>
      <c r="H40" s="55"/>
      <c r="I40" s="55"/>
      <c r="J40" s="55"/>
      <c r="K40" s="55"/>
      <c r="L40" s="55"/>
    </row>
    <row r="42" spans="1:13" ht="17.399999999999999" x14ac:dyDescent="0.3">
      <c r="C42" s="55" t="s">
        <v>23</v>
      </c>
      <c r="D42" s="55"/>
      <c r="H42" s="55" t="s">
        <v>22</v>
      </c>
      <c r="I42" s="55"/>
      <c r="J42" s="55"/>
    </row>
    <row r="45" spans="1:13" x14ac:dyDescent="0.3">
      <c r="B45" s="21" t="s">
        <v>295</v>
      </c>
      <c r="C45" s="21" t="s">
        <v>24</v>
      </c>
      <c r="D45" s="21" t="s">
        <v>25</v>
      </c>
      <c r="H45" s="21" t="s">
        <v>295</v>
      </c>
      <c r="I45" s="21" t="s">
        <v>24</v>
      </c>
      <c r="J45" s="21" t="s">
        <v>25</v>
      </c>
    </row>
    <row r="46" spans="1:13" ht="27.6" x14ac:dyDescent="0.3">
      <c r="B46" s="22">
        <v>1</v>
      </c>
      <c r="C46" s="32" t="s">
        <v>26</v>
      </c>
      <c r="D46" s="22">
        <f>$G$13</f>
        <v>0</v>
      </c>
      <c r="H46" s="22">
        <v>1</v>
      </c>
      <c r="I46" s="32" t="s">
        <v>52</v>
      </c>
      <c r="J46" s="22">
        <v>1</v>
      </c>
    </row>
    <row r="47" spans="1:13" ht="41.4" x14ac:dyDescent="0.3">
      <c r="B47" s="22">
        <v>2</v>
      </c>
      <c r="C47" s="33" t="s">
        <v>27</v>
      </c>
      <c r="D47" s="22">
        <f t="shared" ref="D47:D57" si="0">$G$13</f>
        <v>0</v>
      </c>
      <c r="H47" s="22">
        <v>2</v>
      </c>
      <c r="I47" s="32" t="s">
        <v>53</v>
      </c>
      <c r="J47" s="22" cm="1">
        <f t="array" ref="J47">IF(OR(Cálculo!E244:E245&gt;=1,Cálculo!E251:E255&gt;=1),1,0)</f>
        <v>0</v>
      </c>
    </row>
    <row r="48" spans="1:13" x14ac:dyDescent="0.3">
      <c r="B48" s="22">
        <v>3</v>
      </c>
      <c r="C48" s="33" t="s">
        <v>28</v>
      </c>
      <c r="D48" s="22">
        <f t="shared" si="0"/>
        <v>0</v>
      </c>
      <c r="H48" s="22">
        <v>3</v>
      </c>
      <c r="I48" s="33" t="s">
        <v>54</v>
      </c>
      <c r="J48" s="22">
        <f>IF(OR(Cálculo!E190&gt;=1,),1,0)</f>
        <v>0</v>
      </c>
    </row>
    <row r="49" spans="2:10" ht="27.6" x14ac:dyDescent="0.3">
      <c r="B49" s="22">
        <v>4</v>
      </c>
      <c r="C49" s="33" t="s">
        <v>29</v>
      </c>
      <c r="D49" s="22">
        <f t="shared" si="0"/>
        <v>0</v>
      </c>
      <c r="H49" s="22">
        <v>4</v>
      </c>
      <c r="I49" s="33" t="s">
        <v>55</v>
      </c>
      <c r="J49" s="22">
        <f>IF(OR(Cálculo!E238&gt;=1,),1,0)</f>
        <v>0</v>
      </c>
    </row>
    <row r="50" spans="2:10" ht="27.6" x14ac:dyDescent="0.3">
      <c r="B50" s="22">
        <v>5</v>
      </c>
      <c r="C50" s="33" t="s">
        <v>30</v>
      </c>
      <c r="D50" s="22">
        <f t="shared" si="0"/>
        <v>0</v>
      </c>
      <c r="H50" s="22">
        <v>5</v>
      </c>
      <c r="I50" s="33" t="s">
        <v>56</v>
      </c>
      <c r="J50" s="22">
        <f>IF(OR(Cálculo!E221&gt;=1,Cálculo!E241&gt;=1),1,0)</f>
        <v>0</v>
      </c>
    </row>
    <row r="51" spans="2:10" ht="27.6" x14ac:dyDescent="0.3">
      <c r="B51" s="22">
        <v>6</v>
      </c>
      <c r="C51" s="33" t="s">
        <v>31</v>
      </c>
      <c r="D51" s="22">
        <f t="shared" si="0"/>
        <v>0</v>
      </c>
      <c r="H51" s="22">
        <v>6</v>
      </c>
      <c r="I51" s="33" t="s">
        <v>57</v>
      </c>
      <c r="J51" s="22" cm="1">
        <f t="array" ref="J51">IF(OR(Cálculo!E183:E184&gt;=1),1,0)</f>
        <v>0</v>
      </c>
    </row>
    <row r="52" spans="2:10" ht="27.6" x14ac:dyDescent="0.3">
      <c r="B52" s="22">
        <v>7</v>
      </c>
      <c r="C52" s="33" t="s">
        <v>33</v>
      </c>
      <c r="D52" s="22">
        <f t="shared" si="0"/>
        <v>0</v>
      </c>
      <c r="H52" s="22">
        <v>7</v>
      </c>
      <c r="I52" s="33" t="s">
        <v>58</v>
      </c>
      <c r="J52" s="22">
        <f>IF(OR(Cálculo!E215&gt;=1),1,0)</f>
        <v>0</v>
      </c>
    </row>
    <row r="53" spans="2:10" ht="27.6" x14ac:dyDescent="0.3">
      <c r="B53" s="22">
        <v>8</v>
      </c>
      <c r="C53" s="33" t="s">
        <v>34</v>
      </c>
      <c r="D53" s="22">
        <f t="shared" si="0"/>
        <v>0</v>
      </c>
      <c r="H53" s="22">
        <v>8</v>
      </c>
      <c r="I53" s="33" t="s">
        <v>59</v>
      </c>
      <c r="J53" s="22" cm="1">
        <f t="array" ref="J53">IF(OR(Cálculo!E136&gt;=1,Cálculo!E144&gt;=1,Cálculo!E149:E152&gt;=1,Cálculo!E155:E157&gt;=1,Cálculo!E165&gt;=1,Cálculo!E158&gt;=1),1,0)</f>
        <v>0</v>
      </c>
    </row>
    <row r="54" spans="2:10" ht="41.4" x14ac:dyDescent="0.3">
      <c r="B54" s="22">
        <v>9</v>
      </c>
      <c r="C54" s="33" t="s">
        <v>36</v>
      </c>
      <c r="D54" s="22">
        <f t="shared" si="0"/>
        <v>0</v>
      </c>
      <c r="H54" s="22">
        <v>9</v>
      </c>
      <c r="I54" s="33" t="s">
        <v>60</v>
      </c>
      <c r="J54" s="22">
        <f>IF(OR(Cálculo!E205&gt;=1),1,0)</f>
        <v>0</v>
      </c>
    </row>
    <row r="55" spans="2:10" x14ac:dyDescent="0.3">
      <c r="B55" s="22">
        <v>10</v>
      </c>
      <c r="C55" s="33" t="s">
        <v>37</v>
      </c>
      <c r="D55" s="22">
        <f t="shared" si="0"/>
        <v>0</v>
      </c>
      <c r="H55" s="22">
        <v>10</v>
      </c>
      <c r="I55" s="33" t="s">
        <v>61</v>
      </c>
      <c r="J55" s="22">
        <f>IF(OR(Cálculo!E153&gt;=1),1,0)</f>
        <v>0</v>
      </c>
    </row>
    <row r="56" spans="2:10" ht="27.6" x14ac:dyDescent="0.3">
      <c r="B56" s="22">
        <v>11</v>
      </c>
      <c r="C56" s="33" t="s">
        <v>38</v>
      </c>
      <c r="D56" s="22">
        <f t="shared" si="0"/>
        <v>0</v>
      </c>
      <c r="H56" s="22">
        <v>11</v>
      </c>
      <c r="I56" s="33" t="s">
        <v>62</v>
      </c>
      <c r="J56" s="22" cm="1">
        <f t="array" ref="J56">IF(OR(Cálculo!E150:E152&gt;=1,Cálculo!E136&gt;=1),1,0)</f>
        <v>0</v>
      </c>
    </row>
    <row r="57" spans="2:10" x14ac:dyDescent="0.3">
      <c r="B57" s="22">
        <v>12</v>
      </c>
      <c r="C57" s="33" t="s">
        <v>40</v>
      </c>
      <c r="D57" s="22">
        <f t="shared" si="0"/>
        <v>0</v>
      </c>
      <c r="H57" s="22">
        <v>12</v>
      </c>
      <c r="I57" s="33" t="s">
        <v>63</v>
      </c>
      <c r="J57" s="22" cm="1">
        <f t="array" ref="J57">IF(OR(Cálculo!E157&gt;=1,Cálculo!E155:E156&gt;=1),1,0)</f>
        <v>0</v>
      </c>
    </row>
    <row r="58" spans="2:10" x14ac:dyDescent="0.3">
      <c r="B58" s="22">
        <v>13</v>
      </c>
      <c r="C58" s="33" t="s">
        <v>32</v>
      </c>
      <c r="D58" s="22">
        <v>1</v>
      </c>
      <c r="H58" s="22">
        <v>13</v>
      </c>
      <c r="I58" s="33" t="s">
        <v>64</v>
      </c>
      <c r="J58" s="22">
        <f>IF(OR(Cálculo!E165&gt;=1),1,0)</f>
        <v>0</v>
      </c>
    </row>
    <row r="59" spans="2:10" ht="27.6" x14ac:dyDescent="0.3">
      <c r="B59" s="22">
        <v>14</v>
      </c>
      <c r="C59" s="33" t="s">
        <v>35</v>
      </c>
      <c r="D59" s="22">
        <v>1</v>
      </c>
      <c r="H59" s="22">
        <v>14</v>
      </c>
      <c r="I59" s="33" t="s">
        <v>330</v>
      </c>
      <c r="J59" s="22">
        <f>IF(OR(Cálculo!E148&gt;=1),1,0)</f>
        <v>0</v>
      </c>
    </row>
    <row r="60" spans="2:10" x14ac:dyDescent="0.3">
      <c r="B60" s="22">
        <v>15</v>
      </c>
      <c r="C60" s="33" t="s">
        <v>39</v>
      </c>
      <c r="D60" s="22">
        <v>1</v>
      </c>
      <c r="H60" s="22">
        <v>15</v>
      </c>
      <c r="I60" s="33" t="s">
        <v>331</v>
      </c>
      <c r="J60" s="22">
        <f>IF(OR(Cálculo!E158&gt;=1,Cálculo!E149&gt;=1),1,0)</f>
        <v>0</v>
      </c>
    </row>
    <row r="61" spans="2:10" x14ac:dyDescent="0.3">
      <c r="B61" s="22">
        <v>16</v>
      </c>
      <c r="C61" s="33" t="s">
        <v>41</v>
      </c>
      <c r="D61" s="22">
        <v>1</v>
      </c>
      <c r="H61" s="22">
        <v>16</v>
      </c>
      <c r="I61" s="28" t="s">
        <v>65</v>
      </c>
      <c r="J61" s="22">
        <f>IF(OR(Cálculo!E218&gt;=1),1,0)</f>
        <v>0</v>
      </c>
    </row>
    <row r="62" spans="2:10" x14ac:dyDescent="0.3">
      <c r="B62" s="22">
        <v>17</v>
      </c>
      <c r="C62" s="33" t="s">
        <v>42</v>
      </c>
      <c r="D62" s="22">
        <v>1</v>
      </c>
      <c r="H62" s="22">
        <v>17</v>
      </c>
      <c r="I62" s="28" t="s">
        <v>50</v>
      </c>
      <c r="J62" s="22" cm="1">
        <f t="array" ref="J62">IF(OR(Cálculo!E40:E45&gt;=1,Cálculo!E64:E65&gt;=1,Cálculo!E85&gt;=1,Cálculo!E87&gt;=1,Cálculo!E94&gt;=1,Cálculo!E103&gt;=1),1,0)</f>
        <v>0</v>
      </c>
    </row>
    <row r="63" spans="2:10" x14ac:dyDescent="0.3">
      <c r="B63" s="22">
        <v>18</v>
      </c>
      <c r="C63" s="33" t="s">
        <v>43</v>
      </c>
      <c r="D63" s="22">
        <v>1</v>
      </c>
      <c r="H63" s="22">
        <v>18</v>
      </c>
      <c r="I63" s="28" t="s">
        <v>293</v>
      </c>
      <c r="J63" s="22" cm="1">
        <f t="array" ref="J63">IF(OR(Cálculo!E24:E27&gt;=1,Cálculo!E30&gt;=1,Cálculo!E34&gt;=1,Cálculo!E144&gt;=1,Cálculo!E150:E151&gt;=1,Cálculo!E154:E157&gt;=1,Cálculo!E177&gt;=1),1,0)</f>
        <v>0</v>
      </c>
    </row>
    <row r="64" spans="2:10" ht="27.6" x14ac:dyDescent="0.3">
      <c r="B64" s="22">
        <v>19</v>
      </c>
      <c r="C64" s="33" t="s">
        <v>44</v>
      </c>
      <c r="D64" s="22">
        <v>1</v>
      </c>
      <c r="H64" s="22">
        <v>19</v>
      </c>
      <c r="I64" s="28" t="s">
        <v>294</v>
      </c>
      <c r="J64" s="22">
        <f>IF(OR(Cálculo!E148&gt;=1,Cálculo!E150&gt;=1,Cálculo!E151,Cálculo!E155&gt;=1,Cálculo!E156&gt;=1,Cálculo!E157&gt;=1,Cálculo!E159,Cálculo!E144&gt;=1,Cálculo!E165&gt;=1),1,0)</f>
        <v>0</v>
      </c>
    </row>
    <row r="65" spans="2:4" x14ac:dyDescent="0.3">
      <c r="B65" s="22">
        <v>20</v>
      </c>
      <c r="C65" s="33" t="s">
        <v>45</v>
      </c>
      <c r="D65" s="22">
        <v>1</v>
      </c>
    </row>
    <row r="66" spans="2:4" x14ac:dyDescent="0.3">
      <c r="B66" s="22">
        <v>21</v>
      </c>
      <c r="C66" s="33" t="s">
        <v>46</v>
      </c>
      <c r="D66" s="22">
        <v>1</v>
      </c>
    </row>
    <row r="67" spans="2:4" x14ac:dyDescent="0.3">
      <c r="B67" s="22">
        <v>22</v>
      </c>
      <c r="C67" s="33" t="s">
        <v>47</v>
      </c>
      <c r="D67" s="22">
        <v>1</v>
      </c>
    </row>
    <row r="68" spans="2:4" x14ac:dyDescent="0.3">
      <c r="B68" s="22">
        <v>23</v>
      </c>
      <c r="C68" s="33" t="s">
        <v>48</v>
      </c>
      <c r="D68" s="22">
        <v>1</v>
      </c>
    </row>
    <row r="69" spans="2:4" ht="27.6" x14ac:dyDescent="0.3">
      <c r="B69" s="22">
        <v>24</v>
      </c>
      <c r="C69" s="33" t="s">
        <v>292</v>
      </c>
      <c r="D69" s="22">
        <v>1</v>
      </c>
    </row>
    <row r="70" spans="2:4" ht="27.6" x14ac:dyDescent="0.3">
      <c r="B70" s="22">
        <v>25</v>
      </c>
      <c r="C70" s="33" t="s">
        <v>49</v>
      </c>
      <c r="D70" s="22">
        <v>1</v>
      </c>
    </row>
    <row r="71" spans="2:4" x14ac:dyDescent="0.3">
      <c r="B71" s="22">
        <v>26</v>
      </c>
      <c r="C71" s="33" t="s">
        <v>332</v>
      </c>
      <c r="D71" s="22">
        <v>1</v>
      </c>
    </row>
    <row r="72" spans="2:4" x14ac:dyDescent="0.3">
      <c r="B72" s="22">
        <v>27</v>
      </c>
      <c r="C72" s="33" t="s">
        <v>333</v>
      </c>
      <c r="D72" s="22">
        <v>1</v>
      </c>
    </row>
  </sheetData>
  <sheetProtection algorithmName="SHA-512" hashValue="ZkYQoDufbURWpd1CIkg0uBTO6fAs1JWbGPjJLvTFqZEthzpKJBuZM8Dkv6lpuQRZBwaSnsPw9P7cxemvY5aPTg==" saltValue="1Als08g5FBYR/0I9VXLpjw==" spinCount="100000" sheet="1" objects="1" scenarios="1"/>
  <mergeCells count="13">
    <mergeCell ref="C42:D42"/>
    <mergeCell ref="H42:J42"/>
    <mergeCell ref="C13:F13"/>
    <mergeCell ref="C12:F12"/>
    <mergeCell ref="A2:L2"/>
    <mergeCell ref="B8:L8"/>
    <mergeCell ref="B24:L25"/>
    <mergeCell ref="B39:L40"/>
    <mergeCell ref="B36:C36"/>
    <mergeCell ref="B14:F14"/>
    <mergeCell ref="C11:G11"/>
    <mergeCell ref="J11:K11"/>
    <mergeCell ref="J27:K27"/>
  </mergeCells>
  <pageMargins left="0.7" right="0.7" top="0.75" bottom="0.75" header="0.3" footer="0.3"/>
  <pageSetup scale="4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60"/>
  <sheetViews>
    <sheetView showGridLines="0" tabSelected="1" view="pageBreakPreview" zoomScaleNormal="100" zoomScaleSheetLayoutView="100" workbookViewId="0">
      <selection activeCell="C6" sqref="C6:F6"/>
    </sheetView>
  </sheetViews>
  <sheetFormatPr baseColWidth="10" defaultColWidth="11.5546875" defaultRowHeight="13.8" x14ac:dyDescent="0.25"/>
  <cols>
    <col min="1" max="1" width="3.33203125" style="1" customWidth="1"/>
    <col min="2" max="2" width="27.44140625" style="1" customWidth="1"/>
    <col min="3" max="3" width="15.33203125" style="1" customWidth="1"/>
    <col min="4" max="4" width="11.5546875" style="1"/>
    <col min="5" max="5" width="31.5546875" style="1" customWidth="1"/>
    <col min="6" max="6" width="15.44140625" style="1" customWidth="1"/>
    <col min="7" max="7" width="11.33203125" style="1" customWidth="1"/>
    <col min="8" max="8" width="0.109375" style="1" customWidth="1"/>
    <col min="9" max="16384" width="11.5546875" style="1"/>
  </cols>
  <sheetData>
    <row r="2" spans="1:8" ht="14.4" thickBot="1" x14ac:dyDescent="0.3"/>
    <row r="3" spans="1:8" ht="32.4" customHeight="1" thickTop="1" x14ac:dyDescent="0.25">
      <c r="A3" s="34"/>
      <c r="B3" s="64" t="s">
        <v>278</v>
      </c>
      <c r="C3" s="65"/>
      <c r="D3" s="65"/>
      <c r="E3" s="65"/>
      <c r="F3" s="66"/>
      <c r="G3" s="39"/>
      <c r="H3" s="2"/>
    </row>
    <row r="4" spans="1:8" ht="58.2" customHeight="1" x14ac:dyDescent="0.25">
      <c r="B4" s="72" t="s">
        <v>337</v>
      </c>
      <c r="C4" s="73"/>
      <c r="D4" s="73"/>
      <c r="E4" s="73"/>
      <c r="F4" s="74"/>
      <c r="G4" s="39"/>
    </row>
    <row r="5" spans="1:8" ht="30" customHeight="1" x14ac:dyDescent="0.25">
      <c r="B5" s="36" t="s">
        <v>279</v>
      </c>
      <c r="C5" s="67"/>
      <c r="D5" s="67"/>
      <c r="E5" s="67"/>
      <c r="F5" s="67"/>
      <c r="G5" s="39"/>
    </row>
    <row r="6" spans="1:8" ht="28.95" customHeight="1" x14ac:dyDescent="0.25">
      <c r="B6" s="36" t="s">
        <v>280</v>
      </c>
      <c r="C6" s="67"/>
      <c r="D6" s="67"/>
      <c r="E6" s="67"/>
      <c r="F6" s="67"/>
      <c r="G6" s="39"/>
    </row>
    <row r="7" spans="1:8" ht="33" customHeight="1" x14ac:dyDescent="0.25">
      <c r="B7" s="36" t="s">
        <v>281</v>
      </c>
      <c r="C7" s="67"/>
      <c r="D7" s="67"/>
      <c r="E7" s="67"/>
      <c r="F7" s="67"/>
      <c r="G7" s="39"/>
    </row>
    <row r="8" spans="1:8" ht="31.95" customHeight="1" x14ac:dyDescent="0.25">
      <c r="B8" s="36" t="s">
        <v>338</v>
      </c>
      <c r="C8" s="67"/>
      <c r="D8" s="67"/>
      <c r="E8" s="67"/>
      <c r="F8" s="67"/>
      <c r="G8" s="39"/>
    </row>
    <row r="9" spans="1:8" ht="33" customHeight="1" x14ac:dyDescent="0.25">
      <c r="B9" s="36" t="s">
        <v>288</v>
      </c>
      <c r="C9" s="67"/>
      <c r="D9" s="67"/>
      <c r="E9" s="67"/>
      <c r="F9" s="67"/>
      <c r="G9" s="39"/>
    </row>
    <row r="10" spans="1:8" ht="41.4" x14ac:dyDescent="0.25">
      <c r="B10" s="36" t="s">
        <v>339</v>
      </c>
      <c r="C10" s="67"/>
      <c r="D10" s="67"/>
      <c r="E10" s="67"/>
      <c r="F10" s="67"/>
      <c r="G10" s="39"/>
    </row>
    <row r="11" spans="1:8" x14ac:dyDescent="0.25">
      <c r="B11" s="39"/>
      <c r="C11" s="39"/>
      <c r="D11" s="39"/>
      <c r="E11" s="39"/>
      <c r="F11" s="39"/>
      <c r="G11" s="39"/>
    </row>
    <row r="12" spans="1:8" x14ac:dyDescent="0.25">
      <c r="B12" s="68" t="s">
        <v>282</v>
      </c>
      <c r="C12" s="69"/>
      <c r="D12" s="40"/>
      <c r="E12" s="68" t="s">
        <v>283</v>
      </c>
      <c r="F12" s="69"/>
      <c r="G12" s="39"/>
    </row>
    <row r="13" spans="1:8" ht="52.95" customHeight="1" x14ac:dyDescent="0.25">
      <c r="B13" s="35" t="s">
        <v>9</v>
      </c>
      <c r="C13" s="41" t="s">
        <v>18</v>
      </c>
      <c r="D13" s="39"/>
      <c r="E13" s="36" t="s">
        <v>277</v>
      </c>
      <c r="F13" s="36" t="s">
        <v>25</v>
      </c>
      <c r="G13" s="39"/>
    </row>
    <row r="14" spans="1:8" x14ac:dyDescent="0.25">
      <c r="B14" s="28" t="s">
        <v>10</v>
      </c>
      <c r="C14" s="44">
        <f>Reporte!D28</f>
        <v>0</v>
      </c>
      <c r="D14" s="39"/>
      <c r="E14" s="29" t="s">
        <v>0</v>
      </c>
      <c r="F14" s="44">
        <f>Reporte!G12</f>
        <v>0</v>
      </c>
      <c r="G14" s="39"/>
    </row>
    <row r="15" spans="1:8" ht="41.4" x14ac:dyDescent="0.25">
      <c r="B15" s="28" t="s">
        <v>11</v>
      </c>
      <c r="C15" s="44">
        <f>Reporte!D29</f>
        <v>0</v>
      </c>
      <c r="D15" s="39"/>
      <c r="E15" s="29" t="s">
        <v>1</v>
      </c>
      <c r="F15" s="44">
        <f>Reporte!G13</f>
        <v>0</v>
      </c>
      <c r="G15" s="39"/>
    </row>
    <row r="16" spans="1:8" ht="27.6" x14ac:dyDescent="0.25">
      <c r="B16" s="28" t="s">
        <v>12</v>
      </c>
      <c r="C16" s="44">
        <f>Reporte!D30</f>
        <v>6</v>
      </c>
      <c r="D16" s="39"/>
      <c r="E16" s="36" t="s">
        <v>341</v>
      </c>
      <c r="F16" s="45">
        <f>SUM(F14:F15)</f>
        <v>0</v>
      </c>
      <c r="G16" s="39"/>
    </row>
    <row r="17" spans="2:7" ht="27.6" x14ac:dyDescent="0.25">
      <c r="B17" s="28" t="s">
        <v>13</v>
      </c>
      <c r="C17" s="44">
        <f>Reporte!D31</f>
        <v>8</v>
      </c>
      <c r="D17" s="39"/>
      <c r="E17" s="39"/>
      <c r="F17" s="39"/>
      <c r="G17" s="39"/>
    </row>
    <row r="18" spans="2:7" ht="41.4" x14ac:dyDescent="0.25">
      <c r="B18" s="28" t="s">
        <v>14</v>
      </c>
      <c r="C18" s="44">
        <f>Reporte!D32</f>
        <v>6</v>
      </c>
      <c r="D18" s="39"/>
      <c r="E18" s="39"/>
      <c r="F18" s="39"/>
      <c r="G18" s="39"/>
    </row>
    <row r="19" spans="2:7" ht="27.6" x14ac:dyDescent="0.25">
      <c r="B19" s="28" t="s">
        <v>15</v>
      </c>
      <c r="C19" s="44">
        <f>Reporte!D33</f>
        <v>12</v>
      </c>
      <c r="D19" s="39"/>
      <c r="E19" s="39"/>
      <c r="F19" s="39"/>
      <c r="G19" s="39"/>
    </row>
    <row r="20" spans="2:7" ht="27.6" x14ac:dyDescent="0.25">
      <c r="B20" s="28" t="s">
        <v>16</v>
      </c>
      <c r="C20" s="44">
        <f>Reporte!D34</f>
        <v>16</v>
      </c>
      <c r="D20" s="39"/>
      <c r="E20" s="39"/>
      <c r="F20" s="39"/>
      <c r="G20" s="39"/>
    </row>
    <row r="21" spans="2:7" ht="27.6" x14ac:dyDescent="0.25">
      <c r="B21" s="28" t="s">
        <v>17</v>
      </c>
      <c r="C21" s="44">
        <f>Reporte!D35</f>
        <v>6</v>
      </c>
      <c r="D21" s="39"/>
      <c r="E21" s="39"/>
      <c r="F21" s="39"/>
      <c r="G21" s="39"/>
    </row>
    <row r="22" spans="2:7" x14ac:dyDescent="0.25">
      <c r="B22" s="37" t="s">
        <v>340</v>
      </c>
      <c r="C22" s="45">
        <f>Reporte!D36</f>
        <v>54</v>
      </c>
      <c r="D22" s="39"/>
      <c r="E22" s="39"/>
      <c r="F22" s="39"/>
      <c r="G22" s="39"/>
    </row>
    <row r="23" spans="2:7" x14ac:dyDescent="0.25">
      <c r="B23" s="38"/>
      <c r="C23" s="39"/>
      <c r="D23" s="39"/>
      <c r="E23" s="39"/>
      <c r="F23" s="39"/>
      <c r="G23" s="39"/>
    </row>
    <row r="24" spans="2:7" x14ac:dyDescent="0.25">
      <c r="B24" s="39"/>
      <c r="C24" s="39"/>
      <c r="D24" s="39"/>
      <c r="E24" s="39"/>
      <c r="F24" s="39"/>
      <c r="G24" s="39"/>
    </row>
    <row r="25" spans="2:7" ht="17.399999999999999" customHeight="1" x14ac:dyDescent="0.25">
      <c r="B25" s="70" t="s">
        <v>284</v>
      </c>
      <c r="C25" s="71"/>
      <c r="D25" s="39"/>
      <c r="E25" s="68" t="s">
        <v>285</v>
      </c>
      <c r="F25" s="69"/>
      <c r="G25" s="39"/>
    </row>
    <row r="26" spans="2:7" x14ac:dyDescent="0.25">
      <c r="B26" s="35" t="s">
        <v>24</v>
      </c>
      <c r="C26" s="35" t="s">
        <v>25</v>
      </c>
      <c r="D26" s="39"/>
      <c r="E26" s="35" t="s">
        <v>24</v>
      </c>
      <c r="F26" s="35" t="s">
        <v>25</v>
      </c>
      <c r="G26" s="39"/>
    </row>
    <row r="27" spans="2:7" x14ac:dyDescent="0.25">
      <c r="B27" s="32" t="s">
        <v>26</v>
      </c>
      <c r="C27" s="22">
        <f>Reporte!D46</f>
        <v>0</v>
      </c>
      <c r="D27" s="39"/>
      <c r="E27" s="32" t="s">
        <v>52</v>
      </c>
      <c r="F27" s="22">
        <f>Reporte!J46</f>
        <v>1</v>
      </c>
      <c r="G27" s="39"/>
    </row>
    <row r="28" spans="2:7" ht="27.6" x14ac:dyDescent="0.25">
      <c r="B28" s="33" t="s">
        <v>27</v>
      </c>
      <c r="C28" s="22">
        <f>Reporte!D47</f>
        <v>0</v>
      </c>
      <c r="D28" s="39"/>
      <c r="E28" s="32" t="s">
        <v>53</v>
      </c>
      <c r="F28" s="22">
        <f>Reporte!J47</f>
        <v>0</v>
      </c>
      <c r="G28" s="39"/>
    </row>
    <row r="29" spans="2:7" x14ac:dyDescent="0.25">
      <c r="B29" s="33" t="s">
        <v>28</v>
      </c>
      <c r="C29" s="22">
        <f>Reporte!D48</f>
        <v>0</v>
      </c>
      <c r="D29" s="39"/>
      <c r="E29" s="33" t="s">
        <v>54</v>
      </c>
      <c r="F29" s="22">
        <f>Reporte!J48</f>
        <v>0</v>
      </c>
      <c r="G29" s="39"/>
    </row>
    <row r="30" spans="2:7" x14ac:dyDescent="0.25">
      <c r="B30" s="33" t="s">
        <v>29</v>
      </c>
      <c r="C30" s="22">
        <f>Reporte!D49</f>
        <v>0</v>
      </c>
      <c r="D30" s="39"/>
      <c r="E30" s="33" t="s">
        <v>55</v>
      </c>
      <c r="F30" s="22">
        <f>Reporte!J49</f>
        <v>0</v>
      </c>
      <c r="G30" s="39"/>
    </row>
    <row r="31" spans="2:7" ht="27.6" x14ac:dyDescent="0.25">
      <c r="B31" s="33" t="s">
        <v>30</v>
      </c>
      <c r="C31" s="22">
        <f>Reporte!D50</f>
        <v>0</v>
      </c>
      <c r="D31" s="39"/>
      <c r="E31" s="33" t="s">
        <v>56</v>
      </c>
      <c r="F31" s="22">
        <f>Reporte!J50</f>
        <v>0</v>
      </c>
      <c r="G31" s="39"/>
    </row>
    <row r="32" spans="2:7" x14ac:dyDescent="0.25">
      <c r="B32" s="33" t="s">
        <v>31</v>
      </c>
      <c r="C32" s="22">
        <f>Reporte!D51</f>
        <v>0</v>
      </c>
      <c r="D32" s="39"/>
      <c r="E32" s="33" t="s">
        <v>57</v>
      </c>
      <c r="F32" s="22">
        <f>Reporte!J51</f>
        <v>0</v>
      </c>
      <c r="G32" s="39"/>
    </row>
    <row r="33" spans="2:7" ht="27.6" x14ac:dyDescent="0.25">
      <c r="B33" s="33" t="s">
        <v>33</v>
      </c>
      <c r="C33" s="22">
        <f>Reporte!D52</f>
        <v>0</v>
      </c>
      <c r="D33" s="39"/>
      <c r="E33" s="33" t="s">
        <v>58</v>
      </c>
      <c r="F33" s="22">
        <f>Reporte!J52</f>
        <v>0</v>
      </c>
      <c r="G33" s="39"/>
    </row>
    <row r="34" spans="2:7" x14ac:dyDescent="0.25">
      <c r="B34" s="33" t="s">
        <v>34</v>
      </c>
      <c r="C34" s="22">
        <f>Reporte!D53</f>
        <v>0</v>
      </c>
      <c r="D34" s="39"/>
      <c r="E34" s="33" t="s">
        <v>59</v>
      </c>
      <c r="F34" s="22">
        <f>Reporte!J53</f>
        <v>0</v>
      </c>
      <c r="G34" s="39"/>
    </row>
    <row r="35" spans="2:7" ht="22.95" customHeight="1" x14ac:dyDescent="0.25">
      <c r="B35" s="33" t="s">
        <v>36</v>
      </c>
      <c r="C35" s="22">
        <f>Reporte!D54</f>
        <v>0</v>
      </c>
      <c r="D35" s="39"/>
      <c r="E35" s="33" t="s">
        <v>60</v>
      </c>
      <c r="F35" s="22">
        <f>Reporte!J54</f>
        <v>0</v>
      </c>
      <c r="G35" s="39"/>
    </row>
    <row r="36" spans="2:7" x14ac:dyDescent="0.25">
      <c r="B36" s="33" t="s">
        <v>37</v>
      </c>
      <c r="C36" s="22">
        <f>Reporte!D55</f>
        <v>0</v>
      </c>
      <c r="D36" s="39"/>
      <c r="E36" s="33" t="s">
        <v>61</v>
      </c>
      <c r="F36" s="22">
        <f>Reporte!J55</f>
        <v>0</v>
      </c>
      <c r="G36" s="39"/>
    </row>
    <row r="37" spans="2:7" x14ac:dyDescent="0.25">
      <c r="B37" s="33" t="s">
        <v>38</v>
      </c>
      <c r="C37" s="22">
        <f>Reporte!D56</f>
        <v>0</v>
      </c>
      <c r="D37" s="39"/>
      <c r="E37" s="33" t="s">
        <v>62</v>
      </c>
      <c r="F37" s="22">
        <f>Reporte!J56</f>
        <v>0</v>
      </c>
      <c r="G37" s="39"/>
    </row>
    <row r="38" spans="2:7" x14ac:dyDescent="0.25">
      <c r="B38" s="33" t="s">
        <v>40</v>
      </c>
      <c r="C38" s="22">
        <f>Reporte!D57</f>
        <v>0</v>
      </c>
      <c r="D38" s="39"/>
      <c r="E38" s="33" t="s">
        <v>63</v>
      </c>
      <c r="F38" s="22">
        <f>Reporte!J57</f>
        <v>0</v>
      </c>
      <c r="G38" s="39"/>
    </row>
    <row r="39" spans="2:7" x14ac:dyDescent="0.25">
      <c r="B39" s="33" t="s">
        <v>32</v>
      </c>
      <c r="C39" s="22">
        <f>Reporte!D58</f>
        <v>1</v>
      </c>
      <c r="D39" s="39"/>
      <c r="E39" s="33" t="s">
        <v>64</v>
      </c>
      <c r="F39" s="22">
        <f>Reporte!J58</f>
        <v>0</v>
      </c>
      <c r="G39" s="39"/>
    </row>
    <row r="40" spans="2:7" ht="27.6" x14ac:dyDescent="0.25">
      <c r="B40" s="33" t="s">
        <v>35</v>
      </c>
      <c r="C40" s="22">
        <f>Reporte!D59</f>
        <v>1</v>
      </c>
      <c r="D40" s="39"/>
      <c r="E40" s="33" t="s">
        <v>330</v>
      </c>
      <c r="F40" s="22">
        <f>Reporte!J59</f>
        <v>0</v>
      </c>
      <c r="G40" s="39"/>
    </row>
    <row r="41" spans="2:7" x14ac:dyDescent="0.25">
      <c r="B41" s="33" t="s">
        <v>39</v>
      </c>
      <c r="C41" s="22">
        <f>Reporte!D60</f>
        <v>1</v>
      </c>
      <c r="D41" s="39"/>
      <c r="E41" s="33" t="s">
        <v>331</v>
      </c>
      <c r="F41" s="22">
        <f>Reporte!J60</f>
        <v>0</v>
      </c>
      <c r="G41" s="39"/>
    </row>
    <row r="42" spans="2:7" x14ac:dyDescent="0.25">
      <c r="B42" s="33" t="s">
        <v>41</v>
      </c>
      <c r="C42" s="22">
        <f>Reporte!D61</f>
        <v>1</v>
      </c>
      <c r="D42" s="39"/>
      <c r="E42" s="28" t="s">
        <v>65</v>
      </c>
      <c r="F42" s="22">
        <f>Reporte!J61</f>
        <v>0</v>
      </c>
      <c r="G42" s="39"/>
    </row>
    <row r="43" spans="2:7" x14ac:dyDescent="0.25">
      <c r="B43" s="33" t="s">
        <v>42</v>
      </c>
      <c r="C43" s="22">
        <f>Reporte!D62</f>
        <v>1</v>
      </c>
      <c r="D43" s="39"/>
      <c r="E43" s="28" t="s">
        <v>50</v>
      </c>
      <c r="F43" s="22">
        <f>Reporte!J62</f>
        <v>0</v>
      </c>
      <c r="G43" s="39"/>
    </row>
    <row r="44" spans="2:7" x14ac:dyDescent="0.25">
      <c r="B44" s="33" t="s">
        <v>43</v>
      </c>
      <c r="C44" s="22">
        <f>Reporte!D63</f>
        <v>1</v>
      </c>
      <c r="D44" s="39"/>
      <c r="E44" s="28" t="s">
        <v>293</v>
      </c>
      <c r="F44" s="22">
        <f>Reporte!J63</f>
        <v>0</v>
      </c>
      <c r="G44" s="39"/>
    </row>
    <row r="45" spans="2:7" ht="27.6" x14ac:dyDescent="0.25">
      <c r="B45" s="33" t="s">
        <v>44</v>
      </c>
      <c r="C45" s="22">
        <f>Reporte!D64</f>
        <v>1</v>
      </c>
      <c r="D45" s="39"/>
      <c r="E45" s="28" t="s">
        <v>294</v>
      </c>
      <c r="F45" s="22">
        <f>Reporte!J64</f>
        <v>0</v>
      </c>
      <c r="G45" s="39"/>
    </row>
    <row r="46" spans="2:7" x14ac:dyDescent="0.25">
      <c r="B46" s="33" t="s">
        <v>45</v>
      </c>
      <c r="C46" s="22">
        <f>Reporte!D65</f>
        <v>1</v>
      </c>
      <c r="D46" s="39"/>
      <c r="E46" s="39"/>
      <c r="F46" s="39"/>
      <c r="G46" s="39"/>
    </row>
    <row r="47" spans="2:7" x14ac:dyDescent="0.25">
      <c r="B47" s="33" t="s">
        <v>46</v>
      </c>
      <c r="C47" s="22">
        <f>Reporte!D66</f>
        <v>1</v>
      </c>
      <c r="D47" s="39"/>
      <c r="E47" s="39"/>
      <c r="F47" s="39"/>
      <c r="G47" s="39"/>
    </row>
    <row r="48" spans="2:7" x14ac:dyDescent="0.25">
      <c r="B48" s="33" t="s">
        <v>47</v>
      </c>
      <c r="C48" s="22">
        <f>Reporte!D67</f>
        <v>1</v>
      </c>
      <c r="D48" s="39"/>
      <c r="E48" s="39"/>
      <c r="F48" s="39"/>
      <c r="G48" s="39"/>
    </row>
    <row r="49" spans="2:8" x14ac:dyDescent="0.25">
      <c r="B49" s="33" t="s">
        <v>48</v>
      </c>
      <c r="C49" s="22">
        <f>Reporte!D68</f>
        <v>1</v>
      </c>
      <c r="D49" s="39"/>
      <c r="E49" s="39"/>
      <c r="F49" s="39"/>
      <c r="G49" s="39"/>
    </row>
    <row r="50" spans="2:8" ht="27.6" x14ac:dyDescent="0.25">
      <c r="B50" s="33" t="s">
        <v>292</v>
      </c>
      <c r="C50" s="22">
        <f>Reporte!D69</f>
        <v>1</v>
      </c>
      <c r="D50" s="39"/>
      <c r="E50" s="39"/>
      <c r="F50" s="39"/>
      <c r="G50" s="39"/>
    </row>
    <row r="51" spans="2:8" ht="27.6" x14ac:dyDescent="0.25">
      <c r="B51" s="33" t="s">
        <v>49</v>
      </c>
      <c r="C51" s="22">
        <f>Reporte!D70</f>
        <v>1</v>
      </c>
      <c r="D51" s="39"/>
      <c r="E51" s="39"/>
      <c r="F51" s="39"/>
      <c r="G51" s="39"/>
    </row>
    <row r="52" spans="2:8" x14ac:dyDescent="0.25">
      <c r="B52" s="33" t="s">
        <v>332</v>
      </c>
      <c r="C52" s="22">
        <f>Reporte!D71</f>
        <v>1</v>
      </c>
      <c r="D52" s="39"/>
      <c r="E52" s="39"/>
      <c r="F52" s="39"/>
      <c r="G52" s="39"/>
    </row>
    <row r="53" spans="2:8" x14ac:dyDescent="0.25">
      <c r="B53" s="33" t="s">
        <v>333</v>
      </c>
      <c r="C53" s="22">
        <f>Reporte!D72</f>
        <v>1</v>
      </c>
      <c r="D53" s="39"/>
      <c r="E53" s="39"/>
      <c r="F53" s="39"/>
      <c r="G53" s="39"/>
    </row>
    <row r="54" spans="2:8" x14ac:dyDescent="0.25">
      <c r="B54" s="39"/>
      <c r="C54" s="39"/>
      <c r="D54" s="39"/>
      <c r="E54" s="39"/>
      <c r="F54" s="39"/>
      <c r="G54" s="39"/>
    </row>
    <row r="55" spans="2:8" ht="14.4" thickBot="1" x14ac:dyDescent="0.3">
      <c r="B55" s="39"/>
      <c r="C55" s="39"/>
      <c r="D55" s="39"/>
      <c r="E55" s="39"/>
      <c r="F55" s="39"/>
      <c r="G55" s="39"/>
      <c r="H55" s="3"/>
    </row>
    <row r="56" spans="2:8" ht="14.4" thickTop="1" x14ac:dyDescent="0.25">
      <c r="B56" s="39"/>
      <c r="C56" s="39"/>
      <c r="D56" s="39"/>
      <c r="E56" s="39"/>
      <c r="F56" s="39"/>
      <c r="G56" s="39"/>
    </row>
    <row r="57" spans="2:8" x14ac:dyDescent="0.25">
      <c r="B57" s="39" t="s">
        <v>286</v>
      </c>
      <c r="C57" s="39"/>
      <c r="D57" s="39"/>
      <c r="E57" s="42" t="s">
        <v>287</v>
      </c>
      <c r="F57" s="39"/>
      <c r="G57" s="39"/>
    </row>
    <row r="58" spans="2:8" x14ac:dyDescent="0.25">
      <c r="B58" s="39"/>
      <c r="C58" s="39"/>
      <c r="D58" s="39"/>
      <c r="E58" s="39"/>
      <c r="F58" s="39"/>
      <c r="G58" s="39"/>
    </row>
    <row r="59" spans="2:8" x14ac:dyDescent="0.25">
      <c r="B59" s="39"/>
      <c r="C59" s="39"/>
      <c r="D59" s="39"/>
      <c r="E59" s="39"/>
      <c r="F59" s="39"/>
      <c r="G59" s="39"/>
    </row>
    <row r="60" spans="2:8" x14ac:dyDescent="0.25">
      <c r="B60" s="39"/>
      <c r="C60" s="39"/>
      <c r="D60" s="39"/>
      <c r="E60" s="39"/>
      <c r="F60" s="39"/>
      <c r="G60" s="39"/>
    </row>
  </sheetData>
  <sheetProtection algorithmName="SHA-512" hashValue="ypiKHUU/i3TYis/oLkWfxtZUk2rhJZat1//jseogSJTiq3g82iYmPUs6QWVScHfkULb9gFjxwk+DvhIiw+zDNw==" saltValue="GRM3mOZy78ZdV7Yas1Gamw==" spinCount="100000" sheet="1" objects="1" scenarios="1"/>
  <mergeCells count="12">
    <mergeCell ref="B12:C12"/>
    <mergeCell ref="B25:C25"/>
    <mergeCell ref="E25:F25"/>
    <mergeCell ref="E12:F12"/>
    <mergeCell ref="B4:F4"/>
    <mergeCell ref="B3:F3"/>
    <mergeCell ref="C5:F5"/>
    <mergeCell ref="C10:F10"/>
    <mergeCell ref="C9:F9"/>
    <mergeCell ref="C8:F8"/>
    <mergeCell ref="C7:F7"/>
    <mergeCell ref="C6:F6"/>
  </mergeCells>
  <pageMargins left="0.51181102362204722" right="0.51181102362204722" top="0.55118110236220474" bottom="0.55118110236220474" header="0.31496062992125984" footer="0.31496062992125984"/>
  <pageSetup scale="55"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Cálculo</vt:lpstr>
      <vt:lpstr>Reporte</vt:lpstr>
      <vt:lpstr>Formulario final</vt:lpstr>
      <vt:lpstr>Cálculo!Área_de_impresión</vt:lpstr>
      <vt:lpstr>'Formulario final'!Área_de_impresión</vt:lpstr>
      <vt:lpstr>Reporte!Área_de_impresión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JICA11</dc:creator>
  <cp:lastModifiedBy>JICA11</cp:lastModifiedBy>
  <cp:lastPrinted>2025-11-05T19:57:18Z</cp:lastPrinted>
  <dcterms:created xsi:type="dcterms:W3CDTF">2015-06-05T18:19:34Z</dcterms:created>
  <dcterms:modified xsi:type="dcterms:W3CDTF">2026-04-28T15:02:43Z</dcterms:modified>
</cp:coreProperties>
</file>