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activeTab="1"/>
  </bookViews>
  <sheets>
    <sheet name="Resumen" sheetId="8" r:id="rId1"/>
    <sheet name="Arquitectura" sheetId="7" r:id="rId2"/>
    <sheet name="Estructura" sheetId="5" r:id="rId3"/>
    <sheet name="Instalaciones" sheetId="6" r:id="rId4"/>
  </sheets>
  <definedNames>
    <definedName name="_xlnm.Print_Area" localSheetId="0">Resumen!$A$1:$F$14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65" i="6" l="1"/>
  <c r="F462" i="6" s="1"/>
  <c r="F737" i="6"/>
  <c r="F734" i="6" s="1"/>
  <c r="F1222" i="6"/>
  <c r="F1219" i="6" s="1"/>
  <c r="F1322" i="6"/>
  <c r="F1319" i="6" s="1"/>
  <c r="H289" i="7"/>
  <c r="F165" i="5" l="1"/>
  <c r="F176" i="5"/>
  <c r="F593" i="5"/>
  <c r="F592" i="5"/>
  <c r="F591" i="5"/>
  <c r="F590" i="5"/>
  <c r="F588" i="5"/>
  <c r="F587" i="5"/>
  <c r="F586" i="5"/>
  <c r="F585" i="5"/>
  <c r="F582" i="5"/>
  <c r="F581" i="5"/>
  <c r="F579" i="5"/>
  <c r="F578" i="5"/>
  <c r="F577" i="5"/>
  <c r="F576" i="5"/>
  <c r="F572" i="5"/>
  <c r="F571" i="5"/>
  <c r="F570" i="5"/>
  <c r="F569" i="5"/>
  <c r="F568" i="5"/>
  <c r="F567" i="5"/>
  <c r="F566" i="5"/>
  <c r="F565" i="5"/>
  <c r="F564" i="5"/>
  <c r="F563" i="5"/>
  <c r="F562" i="5"/>
  <c r="F561" i="5"/>
  <c r="F560" i="5"/>
  <c r="F559" i="5"/>
  <c r="F558" i="5"/>
  <c r="F557" i="5"/>
  <c r="F550" i="5"/>
  <c r="F547" i="5"/>
  <c r="F546" i="5"/>
  <c r="F545" i="5"/>
  <c r="F544" i="5"/>
  <c r="F543" i="5"/>
  <c r="F542" i="5"/>
  <c r="F540" i="5"/>
  <c r="F539" i="5"/>
  <c r="F538" i="5"/>
  <c r="F537" i="5"/>
  <c r="F535" i="5"/>
  <c r="F534" i="5"/>
  <c r="F533" i="5"/>
  <c r="F532" i="5"/>
  <c r="F530" i="5"/>
  <c r="F529" i="5"/>
  <c r="F528" i="5"/>
  <c r="F527" i="5"/>
  <c r="F525" i="5"/>
  <c r="F524" i="5"/>
  <c r="F523" i="5"/>
  <c r="F522" i="5"/>
  <c r="F520" i="5"/>
  <c r="F519" i="5"/>
  <c r="F518" i="5"/>
  <c r="F517" i="5"/>
  <c r="F514" i="5"/>
  <c r="F513" i="5"/>
  <c r="F511" i="5"/>
  <c r="F510" i="5"/>
  <c r="F509" i="5"/>
  <c r="F508" i="5"/>
  <c r="F504" i="5"/>
  <c r="F503" i="5"/>
  <c r="F502" i="5"/>
  <c r="F501" i="5"/>
  <c r="F500" i="5"/>
  <c r="F499" i="5"/>
  <c r="F497" i="5"/>
  <c r="F496" i="5"/>
  <c r="F495" i="5"/>
  <c r="F494" i="5"/>
  <c r="F492" i="5"/>
  <c r="F491" i="5"/>
  <c r="F490" i="5"/>
  <c r="F489" i="5"/>
  <c r="F487" i="5"/>
  <c r="F486" i="5"/>
  <c r="F485" i="5"/>
  <c r="F484" i="5"/>
  <c r="F482" i="5"/>
  <c r="F481" i="5"/>
  <c r="F480" i="5"/>
  <c r="F479" i="5"/>
  <c r="F476" i="5"/>
  <c r="F475" i="5"/>
  <c r="F474" i="5"/>
  <c r="F471" i="5"/>
  <c r="F470" i="5"/>
  <c r="F468" i="5"/>
  <c r="F467" i="5"/>
  <c r="F466" i="5"/>
  <c r="F465" i="5"/>
  <c r="F461" i="5"/>
  <c r="F460" i="5"/>
  <c r="F459" i="5"/>
  <c r="F458" i="5"/>
  <c r="F457" i="5"/>
  <c r="F456" i="5"/>
  <c r="F436" i="5"/>
  <c r="F453" i="5"/>
  <c r="F452" i="5"/>
  <c r="F451" i="5"/>
  <c r="F449" i="5"/>
  <c r="F448" i="5"/>
  <c r="F447" i="5"/>
  <c r="F446" i="5"/>
  <c r="F444" i="5"/>
  <c r="F443" i="5"/>
  <c r="F442" i="5"/>
  <c r="F441" i="5"/>
  <c r="F439" i="5"/>
  <c r="F438" i="5"/>
  <c r="F437" i="5"/>
  <c r="F417" i="5"/>
  <c r="F434" i="5"/>
  <c r="F433" i="5"/>
  <c r="F432" i="5"/>
  <c r="F431" i="5"/>
  <c r="F429" i="5"/>
  <c r="F428" i="5"/>
  <c r="F427" i="5"/>
  <c r="F426" i="5"/>
  <c r="F423" i="5"/>
  <c r="F422" i="5"/>
  <c r="F420" i="5"/>
  <c r="F419" i="5"/>
  <c r="F418" i="5"/>
  <c r="F413" i="5"/>
  <c r="F412" i="5"/>
  <c r="F411" i="5"/>
  <c r="F410" i="5"/>
  <c r="F408" i="5"/>
  <c r="F407" i="5"/>
  <c r="F406" i="5"/>
  <c r="F405" i="5"/>
  <c r="F404" i="5"/>
  <c r="F403" i="5"/>
  <c r="F401" i="5"/>
  <c r="F400" i="5"/>
  <c r="F399" i="5"/>
  <c r="F398" i="5"/>
  <c r="F395" i="5"/>
  <c r="F394" i="5"/>
  <c r="F393" i="5"/>
  <c r="F391" i="5"/>
  <c r="F390" i="5"/>
  <c r="F389" i="5"/>
  <c r="F388" i="5"/>
  <c r="F385" i="5"/>
  <c r="F384" i="5"/>
  <c r="F383" i="5"/>
  <c r="F381" i="5"/>
  <c r="F380" i="5"/>
  <c r="F379" i="5"/>
  <c r="F378" i="5"/>
  <c r="F376" i="5"/>
  <c r="F375" i="5"/>
  <c r="F374" i="5"/>
  <c r="F373" i="5"/>
  <c r="F370" i="5"/>
  <c r="F369" i="5"/>
  <c r="F368" i="5"/>
  <c r="F366" i="5"/>
  <c r="F365" i="5"/>
  <c r="F364" i="5"/>
  <c r="F363" i="5"/>
  <c r="F359" i="5"/>
  <c r="F358" i="5"/>
  <c r="F357" i="5"/>
  <c r="F356" i="5"/>
  <c r="F355" i="5"/>
  <c r="F354" i="5"/>
  <c r="F352" i="5"/>
  <c r="F351" i="5"/>
  <c r="F350" i="5"/>
  <c r="F349" i="5"/>
  <c r="F347" i="5"/>
  <c r="F346" i="5"/>
  <c r="F345" i="5"/>
  <c r="F344" i="5"/>
  <c r="F342" i="5"/>
  <c r="F341" i="5"/>
  <c r="F340" i="5"/>
  <c r="F339" i="5"/>
  <c r="F337" i="5"/>
  <c r="F336" i="5"/>
  <c r="F335" i="5"/>
  <c r="F334" i="5"/>
  <c r="F332" i="5"/>
  <c r="F331" i="5"/>
  <c r="F330" i="5"/>
  <c r="F329" i="5"/>
  <c r="F326" i="5"/>
  <c r="F325" i="5"/>
  <c r="F323" i="5"/>
  <c r="F322" i="5"/>
  <c r="F321" i="5"/>
  <c r="F320" i="5"/>
  <c r="F316" i="5"/>
  <c r="F315" i="5"/>
  <c r="F314" i="5"/>
  <c r="F313" i="5"/>
  <c r="F311" i="5"/>
  <c r="F310" i="5"/>
  <c r="F309" i="5"/>
  <c r="F308" i="5"/>
  <c r="F307" i="5"/>
  <c r="F306" i="5"/>
  <c r="F304" i="5"/>
  <c r="F303" i="5"/>
  <c r="F302" i="5"/>
  <c r="F301" i="5"/>
  <c r="F298" i="5"/>
  <c r="F297" i="5"/>
  <c r="F296" i="5"/>
  <c r="F294" i="5"/>
  <c r="F293" i="5"/>
  <c r="F292" i="5"/>
  <c r="F291" i="5"/>
  <c r="F289" i="5"/>
  <c r="F288" i="5"/>
  <c r="F287" i="5"/>
  <c r="F286" i="5"/>
  <c r="F283" i="5"/>
  <c r="F282" i="5"/>
  <c r="F281" i="5"/>
  <c r="F279" i="5"/>
  <c r="F278" i="5"/>
  <c r="F277" i="5"/>
  <c r="F276" i="5"/>
  <c r="F273" i="5"/>
  <c r="F272" i="5"/>
  <c r="F271" i="5"/>
  <c r="F269" i="5"/>
  <c r="F268" i="5"/>
  <c r="F267" i="5"/>
  <c r="F266" i="5"/>
  <c r="F262" i="5"/>
  <c r="F261" i="5"/>
  <c r="F260" i="5"/>
  <c r="F259" i="5"/>
  <c r="F258" i="5"/>
  <c r="F257" i="5"/>
  <c r="F255" i="5"/>
  <c r="F254" i="5"/>
  <c r="F253" i="5"/>
  <c r="F252" i="5"/>
  <c r="F250" i="5"/>
  <c r="F249" i="5"/>
  <c r="F248" i="5"/>
  <c r="F247" i="5"/>
  <c r="F245" i="5"/>
  <c r="F244" i="5"/>
  <c r="F243" i="5"/>
  <c r="F242" i="5"/>
  <c r="F240" i="5"/>
  <c r="F239" i="5"/>
  <c r="F238" i="5"/>
  <c r="F237" i="5"/>
  <c r="F235" i="5"/>
  <c r="F234" i="5"/>
  <c r="F233" i="5"/>
  <c r="F232" i="5"/>
  <c r="F229" i="5"/>
  <c r="F228" i="5"/>
  <c r="F226" i="5"/>
  <c r="F225" i="5"/>
  <c r="F224" i="5"/>
  <c r="F223" i="5"/>
  <c r="F219" i="5"/>
  <c r="F218" i="5"/>
  <c r="F217" i="5"/>
  <c r="F216" i="5"/>
  <c r="F214" i="5"/>
  <c r="F213" i="5"/>
  <c r="F212" i="5"/>
  <c r="F211" i="5"/>
  <c r="F210" i="5"/>
  <c r="F209" i="5"/>
  <c r="F207" i="5"/>
  <c r="F206" i="5"/>
  <c r="F205" i="5"/>
  <c r="F204" i="5"/>
  <c r="F202" i="5"/>
  <c r="F201" i="5"/>
  <c r="F200" i="5"/>
  <c r="F199" i="5"/>
  <c r="F197" i="5"/>
  <c r="F196" i="5"/>
  <c r="F195" i="5"/>
  <c r="F194" i="5"/>
  <c r="F192" i="5"/>
  <c r="F191" i="5"/>
  <c r="F190" i="5"/>
  <c r="F189" i="5"/>
  <c r="F187" i="5"/>
  <c r="F186" i="5"/>
  <c r="F185" i="5"/>
  <c r="F184" i="5"/>
  <c r="F181" i="5"/>
  <c r="F180" i="5"/>
  <c r="F179" i="5"/>
  <c r="F175" i="5"/>
  <c r="F174" i="5"/>
  <c r="F172" i="5"/>
  <c r="F171" i="5"/>
  <c r="F170" i="5"/>
  <c r="F169" i="5"/>
  <c r="F164" i="5"/>
  <c r="F163" i="5"/>
  <c r="F162" i="5"/>
  <c r="F161" i="5"/>
  <c r="F160" i="5"/>
  <c r="F158" i="5"/>
  <c r="F157" i="5"/>
  <c r="F156" i="5"/>
  <c r="F155" i="5"/>
  <c r="F152" i="5"/>
  <c r="F151" i="5"/>
  <c r="F150" i="5"/>
  <c r="F148" i="5"/>
  <c r="F147" i="5"/>
  <c r="F146" i="5"/>
  <c r="F145" i="5"/>
  <c r="F142" i="5"/>
  <c r="F141" i="5"/>
  <c r="F140" i="5"/>
  <c r="F138" i="5"/>
  <c r="F137" i="5"/>
  <c r="F136" i="5"/>
  <c r="F135" i="5"/>
  <c r="F132" i="5"/>
  <c r="F131" i="5"/>
  <c r="F130" i="5"/>
  <c r="F128" i="5"/>
  <c r="F127" i="5"/>
  <c r="F126" i="5"/>
  <c r="F125" i="5"/>
  <c r="F121" i="5"/>
  <c r="F120" i="5"/>
  <c r="F119" i="5"/>
  <c r="F118" i="5"/>
  <c r="F116" i="5"/>
  <c r="F115" i="5"/>
  <c r="F114" i="5"/>
  <c r="F113" i="5"/>
  <c r="F112" i="5"/>
  <c r="F111" i="5"/>
  <c r="F109" i="5"/>
  <c r="F108" i="5"/>
  <c r="F107" i="5"/>
  <c r="F106" i="5"/>
  <c r="F103" i="5"/>
  <c r="F102" i="5"/>
  <c r="F101" i="5"/>
  <c r="F99" i="5"/>
  <c r="F98" i="5"/>
  <c r="F97" i="5"/>
  <c r="F96" i="5"/>
  <c r="F94" i="5"/>
  <c r="F93" i="5"/>
  <c r="F92" i="5"/>
  <c r="F91" i="5"/>
  <c r="F89" i="5"/>
  <c r="F88" i="5"/>
  <c r="F87" i="5"/>
  <c r="F86" i="5"/>
  <c r="F84" i="5"/>
  <c r="F83" i="5"/>
  <c r="F82" i="5"/>
  <c r="F81" i="5"/>
  <c r="F78" i="5"/>
  <c r="F77" i="5"/>
  <c r="F76" i="5"/>
  <c r="F74" i="5"/>
  <c r="F73" i="5"/>
  <c r="F72" i="5"/>
  <c r="F71" i="5"/>
  <c r="F22" i="5"/>
  <c r="F21" i="5"/>
  <c r="F20" i="5"/>
  <c r="F19" i="5"/>
  <c r="F18" i="5"/>
  <c r="F16" i="5"/>
  <c r="F15" i="5"/>
  <c r="F10" i="5"/>
  <c r="F11" i="5"/>
  <c r="F12" i="5"/>
  <c r="F14" i="5"/>
  <c r="F17" i="5"/>
  <c r="F167" i="5" l="1"/>
  <c r="F574" i="5"/>
  <c r="F555" i="5"/>
  <c r="F463" i="5"/>
  <c r="F415" i="5"/>
  <c r="F361" i="5"/>
  <c r="F69" i="5"/>
  <c r="F318" i="5"/>
  <c r="F221" i="5"/>
  <c r="F264" i="5"/>
  <c r="F506" i="5"/>
  <c r="F123" i="5"/>
  <c r="F13" i="5"/>
  <c r="F9" i="5" s="1"/>
  <c r="G779" i="6"/>
  <c r="F553" i="5" l="1"/>
  <c r="F67" i="5"/>
  <c r="H327" i="7"/>
  <c r="H328" i="7" s="1"/>
  <c r="H321" i="7"/>
  <c r="H322" i="7" s="1"/>
  <c r="H315" i="7"/>
  <c r="H316" i="7" s="1"/>
  <c r="H309" i="7"/>
  <c r="H308" i="7"/>
  <c r="H302" i="7"/>
  <c r="H301" i="7"/>
  <c r="H300" i="7"/>
  <c r="H299" i="7"/>
  <c r="H298" i="7"/>
  <c r="H297" i="7"/>
  <c r="H296" i="7"/>
  <c r="H295" i="7"/>
  <c r="H294" i="7"/>
  <c r="H288" i="7"/>
  <c r="H287" i="7"/>
  <c r="H280" i="7"/>
  <c r="H279" i="7"/>
  <c r="H278" i="7"/>
  <c r="H277" i="7"/>
  <c r="H276" i="7"/>
  <c r="H275" i="7"/>
  <c r="H268" i="7"/>
  <c r="H267" i="7"/>
  <c r="H266" i="7"/>
  <c r="H265" i="7"/>
  <c r="H264" i="7"/>
  <c r="H263" i="7"/>
  <c r="H262" i="7"/>
  <c r="H261" i="7"/>
  <c r="H254" i="7"/>
  <c r="H253" i="7"/>
  <c r="H252" i="7"/>
  <c r="H251" i="7"/>
  <c r="H250" i="7"/>
  <c r="H249" i="7"/>
  <c r="H248" i="7"/>
  <c r="H247" i="7"/>
  <c r="H240" i="7"/>
  <c r="H239" i="7"/>
  <c r="H238" i="7"/>
  <c r="H237" i="7"/>
  <c r="H236" i="7"/>
  <c r="H235" i="7"/>
  <c r="H234" i="7"/>
  <c r="H233" i="7"/>
  <c r="H232" i="7"/>
  <c r="H226" i="7"/>
  <c r="H225" i="7"/>
  <c r="H224" i="7"/>
  <c r="H223" i="7"/>
  <c r="H222" i="7"/>
  <c r="H215" i="7"/>
  <c r="H214" i="7"/>
  <c r="H213" i="7"/>
  <c r="H212" i="7"/>
  <c r="H211" i="7"/>
  <c r="H210" i="7"/>
  <c r="H209" i="7"/>
  <c r="H208" i="7"/>
  <c r="H207" i="7"/>
  <c r="H206" i="7"/>
  <c r="H205" i="7"/>
  <c r="H204" i="7"/>
  <c r="H203" i="7"/>
  <c r="H202" i="7"/>
  <c r="H201" i="7"/>
  <c r="H200" i="7"/>
  <c r="H199" i="7"/>
  <c r="H198" i="7"/>
  <c r="H197" i="7"/>
  <c r="H196" i="7"/>
  <c r="H195" i="7"/>
  <c r="H194" i="7"/>
  <c r="H187" i="7"/>
  <c r="H186" i="7"/>
  <c r="H185" i="7"/>
  <c r="H184" i="7"/>
  <c r="H183" i="7"/>
  <c r="H182" i="7"/>
  <c r="H181" i="7"/>
  <c r="H180" i="7"/>
  <c r="H179" i="7"/>
  <c r="H178" i="7"/>
  <c r="H177" i="7"/>
  <c r="H176" i="7"/>
  <c r="H175" i="7"/>
  <c r="H174" i="7"/>
  <c r="H173" i="7"/>
  <c r="H166" i="7"/>
  <c r="H165" i="7"/>
  <c r="H164" i="7"/>
  <c r="H163" i="7"/>
  <c r="H162" i="7"/>
  <c r="H161" i="7"/>
  <c r="H160" i="7"/>
  <c r="H159" i="7"/>
  <c r="H158" i="7"/>
  <c r="H157" i="7"/>
  <c r="H156" i="7"/>
  <c r="H149" i="7"/>
  <c r="H148" i="7"/>
  <c r="H147" i="7"/>
  <c r="H146" i="7"/>
  <c r="H145" i="7"/>
  <c r="H144" i="7"/>
  <c r="H143" i="7"/>
  <c r="H142" i="7"/>
  <c r="H141" i="7"/>
  <c r="H140" i="7"/>
  <c r="H139" i="7"/>
  <c r="H138" i="7"/>
  <c r="H137" i="7"/>
  <c r="H136" i="7"/>
  <c r="H129" i="7"/>
  <c r="H128" i="7"/>
  <c r="H127" i="7"/>
  <c r="H126" i="7"/>
  <c r="H125" i="7"/>
  <c r="H124" i="7"/>
  <c r="H123" i="7"/>
  <c r="H122" i="7"/>
  <c r="H121" i="7"/>
  <c r="H120" i="7"/>
  <c r="H113" i="7"/>
  <c r="H112" i="7"/>
  <c r="H111" i="7"/>
  <c r="H110" i="7"/>
  <c r="H109" i="7"/>
  <c r="H108" i="7"/>
  <c r="H107" i="7"/>
  <c r="H106" i="7"/>
  <c r="H99" i="7"/>
  <c r="H98" i="7"/>
  <c r="H97" i="7"/>
  <c r="H96" i="7"/>
  <c r="H95" i="7"/>
  <c r="H94" i="7"/>
  <c r="H93" i="7"/>
  <c r="H92" i="7"/>
  <c r="H91" i="7"/>
  <c r="H90" i="7"/>
  <c r="H89" i="7"/>
  <c r="H82" i="7"/>
  <c r="H81" i="7"/>
  <c r="H80" i="7"/>
  <c r="H79" i="7"/>
  <c r="H78" i="7"/>
  <c r="H77" i="7"/>
  <c r="H76" i="7"/>
  <c r="H75" i="7"/>
  <c r="H74" i="7"/>
  <c r="H73" i="7"/>
  <c r="H72" i="7"/>
  <c r="H71" i="7"/>
  <c r="H70" i="7"/>
  <c r="H69" i="7"/>
  <c r="H62" i="7"/>
  <c r="H61" i="7"/>
  <c r="H60" i="7"/>
  <c r="H59" i="7"/>
  <c r="H58" i="7"/>
  <c r="H57" i="7"/>
  <c r="H56" i="7"/>
  <c r="H55" i="7"/>
  <c r="H48" i="7"/>
  <c r="H47" i="7"/>
  <c r="H46" i="7"/>
  <c r="H45" i="7"/>
  <c r="H44" i="7"/>
  <c r="H43" i="7"/>
  <c r="H42" i="7"/>
  <c r="H41" i="7"/>
  <c r="H34" i="7"/>
  <c r="H33" i="7"/>
  <c r="H32" i="7"/>
  <c r="H31" i="7"/>
  <c r="H30" i="7"/>
  <c r="H29" i="7"/>
  <c r="H28" i="7"/>
  <c r="H27" i="7"/>
  <c r="H26" i="7"/>
  <c r="H25" i="7"/>
  <c r="H24" i="7"/>
  <c r="H23" i="7"/>
  <c r="H22" i="7"/>
  <c r="H21" i="7"/>
  <c r="H20" i="7"/>
  <c r="H19" i="7"/>
  <c r="H18" i="7"/>
  <c r="H17" i="7"/>
  <c r="H11" i="7"/>
  <c r="G111" i="6"/>
  <c r="G103" i="6"/>
  <c r="G95" i="6"/>
  <c r="G91" i="6"/>
  <c r="G93" i="6"/>
  <c r="G97" i="6"/>
  <c r="G99" i="6"/>
  <c r="G101" i="6"/>
  <c r="G105" i="6"/>
  <c r="G107" i="6"/>
  <c r="G109" i="6"/>
  <c r="G113" i="6"/>
  <c r="G115" i="6"/>
  <c r="G117" i="6"/>
  <c r="G119" i="6"/>
  <c r="G121" i="6"/>
  <c r="G123" i="6"/>
  <c r="G125" i="6"/>
  <c r="G127" i="6"/>
  <c r="G129" i="6"/>
  <c r="G131" i="6"/>
  <c r="G133" i="6"/>
  <c r="G135" i="6"/>
  <c r="G137" i="6"/>
  <c r="G139" i="6"/>
  <c r="G141" i="6"/>
  <c r="G143" i="6"/>
  <c r="G145" i="6"/>
  <c r="G147" i="6"/>
  <c r="G149" i="6"/>
  <c r="G151" i="6"/>
  <c r="G153" i="6"/>
  <c r="G155" i="6"/>
  <c r="G157" i="6"/>
  <c r="G159" i="6"/>
  <c r="G161" i="6"/>
  <c r="G163" i="6"/>
  <c r="G165" i="6"/>
  <c r="G167" i="6"/>
  <c r="G169" i="6"/>
  <c r="G171" i="6"/>
  <c r="G173" i="6"/>
  <c r="G175" i="6"/>
  <c r="G177" i="6"/>
  <c r="G179" i="6"/>
  <c r="G181" i="6"/>
  <c r="G183" i="6"/>
  <c r="G185" i="6"/>
  <c r="G187" i="6"/>
  <c r="G189" i="6"/>
  <c r="G191" i="6"/>
  <c r="G193" i="6"/>
  <c r="G195" i="6"/>
  <c r="G197" i="6"/>
  <c r="G199" i="6"/>
  <c r="G201" i="6"/>
  <c r="G203" i="6"/>
  <c r="G205" i="6"/>
  <c r="G207" i="6"/>
  <c r="G209" i="6"/>
  <c r="G211" i="6"/>
  <c r="G213" i="6"/>
  <c r="G215" i="6"/>
  <c r="G217" i="6"/>
  <c r="G219" i="6"/>
  <c r="G221" i="6"/>
  <c r="G223" i="6"/>
  <c r="G225" i="6"/>
  <c r="G227" i="6"/>
  <c r="G229" i="6"/>
  <c r="G231" i="6"/>
  <c r="G233" i="6"/>
  <c r="G235" i="6"/>
  <c r="G237" i="6"/>
  <c r="G239" i="6"/>
  <c r="G241" i="6"/>
  <c r="G243" i="6"/>
  <c r="G245" i="6"/>
  <c r="G247" i="6"/>
  <c r="G249" i="6"/>
  <c r="G251" i="6"/>
  <c r="G253" i="6"/>
  <c r="G255" i="6"/>
  <c r="G257" i="6"/>
  <c r="G259" i="6"/>
  <c r="G261" i="6"/>
  <c r="G263" i="6"/>
  <c r="G265" i="6"/>
  <c r="G267" i="6"/>
  <c r="G269" i="6"/>
  <c r="G271" i="6"/>
  <c r="G273" i="6"/>
  <c r="F275" i="6" l="1"/>
  <c r="F90" i="6" s="1"/>
  <c r="H330" i="7"/>
  <c r="H310" i="7"/>
  <c r="H100" i="7"/>
  <c r="H241" i="7"/>
  <c r="H255" i="7"/>
  <c r="H269" i="7"/>
  <c r="H281" i="7"/>
  <c r="H303" i="7"/>
  <c r="F596" i="5"/>
  <c r="C7" i="8" s="1"/>
  <c r="H227" i="7"/>
  <c r="H216" i="7"/>
  <c r="H188" i="7"/>
  <c r="H167" i="7"/>
  <c r="H150" i="7"/>
  <c r="H130" i="7"/>
  <c r="H114" i="7"/>
  <c r="H83" i="7"/>
  <c r="H63" i="7"/>
  <c r="H49" i="7"/>
  <c r="H35" i="7"/>
  <c r="H12" i="7"/>
  <c r="G1430" i="6"/>
  <c r="G1428" i="6"/>
  <c r="G1426" i="6"/>
  <c r="G1424" i="6"/>
  <c r="G1422" i="6"/>
  <c r="G1420" i="6"/>
  <c r="G1418" i="6"/>
  <c r="G1416" i="6"/>
  <c r="G1414" i="6"/>
  <c r="G1412" i="6"/>
  <c r="E1411" i="6"/>
  <c r="G1407" i="6"/>
  <c r="F1409" i="6" s="1"/>
  <c r="F1406" i="6" s="1"/>
  <c r="E1406" i="6"/>
  <c r="G1402" i="6"/>
  <c r="G1400" i="6"/>
  <c r="G1398" i="6"/>
  <c r="G1396" i="6"/>
  <c r="E1395" i="6"/>
  <c r="G1389" i="6"/>
  <c r="G1387" i="6"/>
  <c r="G1385" i="6"/>
  <c r="G1383" i="6"/>
  <c r="G1381" i="6"/>
  <c r="G1379" i="6"/>
  <c r="E1378" i="6"/>
  <c r="G1372" i="6"/>
  <c r="G1370" i="6"/>
  <c r="G1368" i="6"/>
  <c r="G1366" i="6"/>
  <c r="G1364" i="6"/>
  <c r="G1362" i="6"/>
  <c r="G1360" i="6"/>
  <c r="G1358" i="6"/>
  <c r="G1356" i="6"/>
  <c r="G1354" i="6"/>
  <c r="E1353" i="6"/>
  <c r="G1349" i="6"/>
  <c r="G1347" i="6"/>
  <c r="G1345" i="6"/>
  <c r="G1343" i="6"/>
  <c r="G1341" i="6"/>
  <c r="G1339" i="6"/>
  <c r="G1337" i="6"/>
  <c r="G1335" i="6"/>
  <c r="G1333" i="6"/>
  <c r="E1332" i="6"/>
  <c r="E1331" i="6"/>
  <c r="G1327" i="6"/>
  <c r="G1325" i="6"/>
  <c r="E1324" i="6"/>
  <c r="G1322" i="6"/>
  <c r="G1319" i="6" s="1"/>
  <c r="G1320" i="6"/>
  <c r="E1319" i="6"/>
  <c r="G1315" i="6"/>
  <c r="F1317" i="6" s="1"/>
  <c r="F1314" i="6" s="1"/>
  <c r="E1314" i="6"/>
  <c r="E1313" i="6"/>
  <c r="G1307" i="6"/>
  <c r="G1305" i="6"/>
  <c r="G1303" i="6"/>
  <c r="G1301" i="6"/>
  <c r="G1299" i="6"/>
  <c r="G1297" i="6"/>
  <c r="G1295" i="6"/>
  <c r="G1293" i="6"/>
  <c r="G1291" i="6"/>
  <c r="G1289" i="6"/>
  <c r="E1288" i="6"/>
  <c r="G1284" i="6"/>
  <c r="F1286" i="6" s="1"/>
  <c r="F1283" i="6" s="1"/>
  <c r="E1283" i="6"/>
  <c r="G1279" i="6"/>
  <c r="G1277" i="6"/>
  <c r="G1275" i="6"/>
  <c r="G1273" i="6"/>
  <c r="G1271" i="6"/>
  <c r="G1269" i="6"/>
  <c r="G1267" i="6"/>
  <c r="E1266" i="6"/>
  <c r="G1262" i="6"/>
  <c r="G1260" i="6"/>
  <c r="G1258" i="6"/>
  <c r="G1256" i="6"/>
  <c r="E1255" i="6"/>
  <c r="E1254" i="6"/>
  <c r="G1248" i="6"/>
  <c r="G1246" i="6"/>
  <c r="G1244" i="6"/>
  <c r="G1242" i="6"/>
  <c r="G1240" i="6"/>
  <c r="G1235" i="6"/>
  <c r="G1233" i="6"/>
  <c r="G1231" i="6"/>
  <c r="G1229" i="6"/>
  <c r="G1227" i="6"/>
  <c r="G1225" i="6"/>
  <c r="E1224" i="6"/>
  <c r="G1222" i="6"/>
  <c r="G1219" i="6" s="1"/>
  <c r="G1220" i="6"/>
  <c r="E1219" i="6"/>
  <c r="G1215" i="6"/>
  <c r="G1213" i="6"/>
  <c r="G1211" i="6"/>
  <c r="G1209" i="6"/>
  <c r="G1207" i="6"/>
  <c r="E1206" i="6"/>
  <c r="G1204" i="6"/>
  <c r="G1202" i="6"/>
  <c r="G1200" i="6"/>
  <c r="G1198" i="6"/>
  <c r="E1197" i="6"/>
  <c r="G1193" i="6"/>
  <c r="G1191" i="6"/>
  <c r="G1189" i="6"/>
  <c r="G1187" i="6"/>
  <c r="G1185" i="6"/>
  <c r="G1183" i="6"/>
  <c r="E1182" i="6"/>
  <c r="G1176" i="6"/>
  <c r="G1174" i="6"/>
  <c r="G1172" i="6"/>
  <c r="G1170" i="6"/>
  <c r="E1169" i="6"/>
  <c r="G1165" i="6"/>
  <c r="G1163" i="6"/>
  <c r="G1161" i="6"/>
  <c r="G1159" i="6"/>
  <c r="G1157" i="6"/>
  <c r="G1155" i="6"/>
  <c r="G1153" i="6"/>
  <c r="G1151" i="6"/>
  <c r="G1149" i="6"/>
  <c r="G1147" i="6"/>
  <c r="G1145" i="6"/>
  <c r="E1144" i="6"/>
  <c r="G1140" i="6"/>
  <c r="G1138" i="6"/>
  <c r="G1136" i="6"/>
  <c r="G1134" i="6"/>
  <c r="G1132" i="6"/>
  <c r="G1130" i="6"/>
  <c r="G1128" i="6"/>
  <c r="G1126" i="6"/>
  <c r="G1124" i="6"/>
  <c r="G1122" i="6"/>
  <c r="G1120" i="6"/>
  <c r="G1118" i="6"/>
  <c r="G1116" i="6"/>
  <c r="G1114" i="6"/>
  <c r="G1112" i="6"/>
  <c r="G1110" i="6"/>
  <c r="G1108" i="6"/>
  <c r="G1106" i="6"/>
  <c r="G1104" i="6"/>
  <c r="G1102" i="6"/>
  <c r="G1100" i="6"/>
  <c r="G1098" i="6"/>
  <c r="G1096" i="6"/>
  <c r="G1094" i="6"/>
  <c r="G1092" i="6"/>
  <c r="G1090" i="6"/>
  <c r="G1088" i="6"/>
  <c r="G1086" i="6"/>
  <c r="G1084" i="6"/>
  <c r="G1082" i="6"/>
  <c r="G1080" i="6"/>
  <c r="G1078" i="6"/>
  <c r="G1076" i="6"/>
  <c r="G1074" i="6"/>
  <c r="G1072" i="6"/>
  <c r="G1070" i="6"/>
  <c r="G1068" i="6"/>
  <c r="G1066" i="6"/>
  <c r="G1064" i="6"/>
  <c r="G1062" i="6"/>
  <c r="G1060" i="6"/>
  <c r="G1058" i="6"/>
  <c r="G1056" i="6"/>
  <c r="G1054" i="6"/>
  <c r="G1052" i="6"/>
  <c r="E1051" i="6"/>
  <c r="G1047" i="6"/>
  <c r="G1045" i="6"/>
  <c r="G1043" i="6"/>
  <c r="G1041" i="6"/>
  <c r="G1039" i="6"/>
  <c r="G1037" i="6"/>
  <c r="G1035" i="6"/>
  <c r="G1033" i="6"/>
  <c r="G1031" i="6"/>
  <c r="G1029" i="6"/>
  <c r="G1027" i="6"/>
  <c r="G1025" i="6"/>
  <c r="G1023" i="6"/>
  <c r="G1021" i="6"/>
  <c r="G1019" i="6"/>
  <c r="G1017" i="6"/>
  <c r="G1015" i="6"/>
  <c r="G1013" i="6"/>
  <c r="G1011" i="6"/>
  <c r="G1009" i="6"/>
  <c r="G1007" i="6"/>
  <c r="G1005" i="6"/>
  <c r="G1003" i="6"/>
  <c r="G1001" i="6"/>
  <c r="G999" i="6"/>
  <c r="G997" i="6"/>
  <c r="G995" i="6"/>
  <c r="G993" i="6"/>
  <c r="G991" i="6"/>
  <c r="G989" i="6"/>
  <c r="G987" i="6"/>
  <c r="G985" i="6"/>
  <c r="G983" i="6"/>
  <c r="G981" i="6"/>
  <c r="G979" i="6"/>
  <c r="G977" i="6"/>
  <c r="G975" i="6"/>
  <c r="G973" i="6"/>
  <c r="G971" i="6"/>
  <c r="G969" i="6"/>
  <c r="G967" i="6"/>
  <c r="E966" i="6"/>
  <c r="G962" i="6"/>
  <c r="G960" i="6"/>
  <c r="G958" i="6"/>
  <c r="G956" i="6"/>
  <c r="G954" i="6"/>
  <c r="G952" i="6"/>
  <c r="G950" i="6"/>
  <c r="G948" i="6"/>
  <c r="G946" i="6"/>
  <c r="G944" i="6"/>
  <c r="G942" i="6"/>
  <c r="G940" i="6"/>
  <c r="G938" i="6"/>
  <c r="G936" i="6"/>
  <c r="G934" i="6"/>
  <c r="G932" i="6"/>
  <c r="G930" i="6"/>
  <c r="G928" i="6"/>
  <c r="G926" i="6"/>
  <c r="G924" i="6"/>
  <c r="G922" i="6"/>
  <c r="G920" i="6"/>
  <c r="G918" i="6"/>
  <c r="G916" i="6"/>
  <c r="G914" i="6"/>
  <c r="G912" i="6"/>
  <c r="G910" i="6"/>
  <c r="G908" i="6"/>
  <c r="G906" i="6"/>
  <c r="G904" i="6"/>
  <c r="G902" i="6"/>
  <c r="G900" i="6"/>
  <c r="G898" i="6"/>
  <c r="G896" i="6"/>
  <c r="G894" i="6"/>
  <c r="G892" i="6"/>
  <c r="G890" i="6"/>
  <c r="G888" i="6"/>
  <c r="G886" i="6"/>
  <c r="G884" i="6"/>
  <c r="G882" i="6"/>
  <c r="G880" i="6"/>
  <c r="G878" i="6"/>
  <c r="G876" i="6"/>
  <c r="G874" i="6"/>
  <c r="E873" i="6"/>
  <c r="G869" i="6"/>
  <c r="G867" i="6"/>
  <c r="G865" i="6"/>
  <c r="G863" i="6"/>
  <c r="G861" i="6"/>
  <c r="G859" i="6"/>
  <c r="G857" i="6"/>
  <c r="G855" i="6"/>
  <c r="G853" i="6"/>
  <c r="G851" i="6"/>
  <c r="G849" i="6"/>
  <c r="G847" i="6"/>
  <c r="G845" i="6"/>
  <c r="G843" i="6"/>
  <c r="G841" i="6"/>
  <c r="G839" i="6"/>
  <c r="G837" i="6"/>
  <c r="G835" i="6"/>
  <c r="G833" i="6"/>
  <c r="G831" i="6"/>
  <c r="G829" i="6"/>
  <c r="G827" i="6"/>
  <c r="G825" i="6"/>
  <c r="G823" i="6"/>
  <c r="G821" i="6"/>
  <c r="G819" i="6"/>
  <c r="G817" i="6"/>
  <c r="G815" i="6"/>
  <c r="G813" i="6"/>
  <c r="G811" i="6"/>
  <c r="E810" i="6"/>
  <c r="E809" i="6"/>
  <c r="G803" i="6"/>
  <c r="F805" i="6" s="1"/>
  <c r="F802" i="6" s="1"/>
  <c r="E802" i="6"/>
  <c r="G798" i="6"/>
  <c r="G796" i="6"/>
  <c r="E795" i="6"/>
  <c r="G791" i="6"/>
  <c r="G789" i="6"/>
  <c r="E788" i="6"/>
  <c r="G784" i="6"/>
  <c r="F786" i="6" s="1"/>
  <c r="F783" i="6" s="1"/>
  <c r="E783" i="6"/>
  <c r="E782" i="6"/>
  <c r="G775" i="6"/>
  <c r="G773" i="6"/>
  <c r="G771" i="6"/>
  <c r="G769" i="6"/>
  <c r="G767" i="6"/>
  <c r="G765" i="6"/>
  <c r="G763" i="6"/>
  <c r="G761" i="6"/>
  <c r="E760" i="6"/>
  <c r="G756" i="6"/>
  <c r="G754" i="6"/>
  <c r="E753" i="6"/>
  <c r="E752" i="6"/>
  <c r="G746" i="6"/>
  <c r="G744" i="6"/>
  <c r="G742" i="6"/>
  <c r="G740" i="6"/>
  <c r="E739" i="6"/>
  <c r="E734" i="6"/>
  <c r="E733" i="6"/>
  <c r="G727" i="6"/>
  <c r="G725" i="6"/>
  <c r="G723" i="6"/>
  <c r="G721" i="6"/>
  <c r="E720" i="6"/>
  <c r="G719" i="6"/>
  <c r="G713" i="6"/>
  <c r="F715" i="6" s="1"/>
  <c r="F712" i="6" s="1"/>
  <c r="E712" i="6"/>
  <c r="G711" i="6"/>
  <c r="G710" i="6"/>
  <c r="E709" i="6"/>
  <c r="G705" i="6"/>
  <c r="G703" i="6"/>
  <c r="G701" i="6"/>
  <c r="G699" i="6"/>
  <c r="G697" i="6"/>
  <c r="G695" i="6"/>
  <c r="G693" i="6"/>
  <c r="G691" i="6"/>
  <c r="G689" i="6"/>
  <c r="E688" i="6"/>
  <c r="G682" i="6"/>
  <c r="G680" i="6"/>
  <c r="G678" i="6"/>
  <c r="E677" i="6"/>
  <c r="G673" i="6"/>
  <c r="G671" i="6"/>
  <c r="E670" i="6"/>
  <c r="G666" i="6"/>
  <c r="F668" i="6" s="1"/>
  <c r="E665" i="6"/>
  <c r="E664" i="6"/>
  <c r="G660" i="6"/>
  <c r="G658" i="6"/>
  <c r="G656" i="6"/>
  <c r="G654" i="6"/>
  <c r="G652" i="6"/>
  <c r="G650" i="6"/>
  <c r="G648" i="6"/>
  <c r="G646" i="6"/>
  <c r="G644" i="6"/>
  <c r="E643" i="6"/>
  <c r="G639" i="6"/>
  <c r="G637" i="6"/>
  <c r="G635" i="6"/>
  <c r="G633" i="6"/>
  <c r="G631" i="6"/>
  <c r="G629" i="6"/>
  <c r="G627" i="6"/>
  <c r="G625" i="6"/>
  <c r="G623" i="6"/>
  <c r="G621" i="6"/>
  <c r="G619" i="6"/>
  <c r="G617" i="6"/>
  <c r="G615" i="6"/>
  <c r="G613" i="6"/>
  <c r="E612" i="6"/>
  <c r="G608" i="6"/>
  <c r="G606" i="6"/>
  <c r="G604" i="6"/>
  <c r="G602" i="6"/>
  <c r="G600" i="6"/>
  <c r="G598" i="6"/>
  <c r="G596" i="6"/>
  <c r="G594" i="6"/>
  <c r="G592" i="6"/>
  <c r="G590" i="6"/>
  <c r="G588" i="6"/>
  <c r="G586" i="6"/>
  <c r="G584" i="6"/>
  <c r="G582" i="6"/>
  <c r="G580" i="6"/>
  <c r="G578" i="6"/>
  <c r="G576" i="6"/>
  <c r="G574" i="6"/>
  <c r="G572" i="6"/>
  <c r="E571" i="6"/>
  <c r="G567" i="6"/>
  <c r="G565" i="6"/>
  <c r="G563" i="6"/>
  <c r="G561" i="6"/>
  <c r="G559" i="6"/>
  <c r="G557" i="6"/>
  <c r="G555" i="6"/>
  <c r="G553" i="6"/>
  <c r="G551" i="6"/>
  <c r="G549" i="6"/>
  <c r="G547" i="6"/>
  <c r="G545" i="6"/>
  <c r="G543" i="6"/>
  <c r="G541" i="6"/>
  <c r="G539" i="6"/>
  <c r="G537" i="6"/>
  <c r="G535" i="6"/>
  <c r="G533" i="6"/>
  <c r="E532" i="6"/>
  <c r="G526" i="6"/>
  <c r="G524" i="6"/>
  <c r="G522" i="6"/>
  <c r="G520" i="6"/>
  <c r="G518" i="6"/>
  <c r="G516" i="6"/>
  <c r="G514" i="6"/>
  <c r="G512" i="6"/>
  <c r="G510" i="6"/>
  <c r="G508" i="6"/>
  <c r="G506" i="6"/>
  <c r="G504" i="6"/>
  <c r="G502" i="6"/>
  <c r="G500" i="6"/>
  <c r="G498" i="6"/>
  <c r="G496" i="6"/>
  <c r="G494" i="6"/>
  <c r="G492" i="6"/>
  <c r="G490" i="6"/>
  <c r="G488" i="6"/>
  <c r="G486" i="6"/>
  <c r="G484" i="6"/>
  <c r="G482" i="6"/>
  <c r="G480" i="6"/>
  <c r="G478" i="6"/>
  <c r="G476" i="6"/>
  <c r="G474" i="6"/>
  <c r="G472" i="6"/>
  <c r="G470" i="6"/>
  <c r="G468" i="6"/>
  <c r="E467" i="6"/>
  <c r="E462" i="6"/>
  <c r="E461" i="6"/>
  <c r="E460" i="6"/>
  <c r="G454" i="6"/>
  <c r="G452" i="6"/>
  <c r="E451" i="6"/>
  <c r="G447" i="6"/>
  <c r="G445" i="6"/>
  <c r="G443" i="6"/>
  <c r="E442" i="6"/>
  <c r="G438" i="6"/>
  <c r="G436" i="6"/>
  <c r="G434" i="6"/>
  <c r="G432" i="6"/>
  <c r="E431" i="6"/>
  <c r="G427" i="6"/>
  <c r="G425" i="6"/>
  <c r="G423" i="6"/>
  <c r="G421" i="6"/>
  <c r="G419" i="6"/>
  <c r="G417" i="6"/>
  <c r="G415" i="6"/>
  <c r="G413" i="6"/>
  <c r="G411" i="6"/>
  <c r="G409" i="6"/>
  <c r="G407" i="6"/>
  <c r="G405" i="6"/>
  <c r="E404" i="6"/>
  <c r="E403" i="6"/>
  <c r="G396" i="6"/>
  <c r="G394" i="6"/>
  <c r="G392" i="6"/>
  <c r="G390" i="6"/>
  <c r="G388" i="6"/>
  <c r="G386" i="6"/>
  <c r="E385" i="6"/>
  <c r="G381" i="6"/>
  <c r="G379" i="6"/>
  <c r="G377" i="6"/>
  <c r="G375" i="6"/>
  <c r="G373" i="6"/>
  <c r="G371" i="6"/>
  <c r="G369" i="6"/>
  <c r="G367" i="6"/>
  <c r="G365" i="6"/>
  <c r="G363" i="6"/>
  <c r="G361" i="6"/>
  <c r="G359" i="6"/>
  <c r="G357" i="6"/>
  <c r="G355" i="6"/>
  <c r="G353" i="6"/>
  <c r="G351" i="6"/>
  <c r="G349" i="6"/>
  <c r="G347" i="6"/>
  <c r="G345" i="6"/>
  <c r="G343" i="6"/>
  <c r="G341" i="6"/>
  <c r="G339" i="6"/>
  <c r="E338" i="6"/>
  <c r="G334" i="6"/>
  <c r="G332" i="6"/>
  <c r="G330" i="6"/>
  <c r="G328" i="6"/>
  <c r="G326" i="6"/>
  <c r="G324" i="6"/>
  <c r="G322" i="6"/>
  <c r="G320" i="6"/>
  <c r="G318" i="6"/>
  <c r="G316" i="6"/>
  <c r="G314" i="6"/>
  <c r="G312" i="6"/>
  <c r="G310" i="6"/>
  <c r="G308" i="6"/>
  <c r="G306" i="6"/>
  <c r="G304" i="6"/>
  <c r="G302" i="6"/>
  <c r="G300" i="6"/>
  <c r="G298" i="6"/>
  <c r="G296" i="6"/>
  <c r="G294" i="6"/>
  <c r="G292" i="6"/>
  <c r="G290" i="6"/>
  <c r="G288" i="6"/>
  <c r="G286" i="6"/>
  <c r="G284" i="6"/>
  <c r="G282" i="6"/>
  <c r="G280" i="6"/>
  <c r="G278" i="6"/>
  <c r="E277" i="6"/>
  <c r="E90" i="6"/>
  <c r="G86" i="6"/>
  <c r="F88" i="6" s="1"/>
  <c r="F85" i="6" s="1"/>
  <c r="E85" i="6"/>
  <c r="G81" i="6"/>
  <c r="F83" i="6" s="1"/>
  <c r="F80" i="6" s="1"/>
  <c r="E80" i="6"/>
  <c r="G76" i="6"/>
  <c r="G74" i="6"/>
  <c r="E73" i="6"/>
  <c r="G69" i="6"/>
  <c r="G67" i="6"/>
  <c r="E66" i="6"/>
  <c r="E65" i="6"/>
  <c r="G57" i="6"/>
  <c r="G55" i="6"/>
  <c r="G53" i="6"/>
  <c r="G51" i="6"/>
  <c r="G49" i="6"/>
  <c r="G47" i="6"/>
  <c r="G45" i="6"/>
  <c r="G43" i="6"/>
  <c r="E42" i="6"/>
  <c r="G38" i="6"/>
  <c r="G36" i="6"/>
  <c r="F40" i="6" s="1"/>
  <c r="F35" i="6" s="1"/>
  <c r="E35" i="6"/>
  <c r="G31" i="6"/>
  <c r="G29" i="6"/>
  <c r="G27" i="6"/>
  <c r="G25" i="6"/>
  <c r="G23" i="6"/>
  <c r="E22" i="6"/>
  <c r="E21" i="6"/>
  <c r="G15" i="6"/>
  <c r="F17" i="6" s="1"/>
  <c r="F14" i="6" s="1"/>
  <c r="E14" i="6"/>
  <c r="E13" i="6"/>
  <c r="G9" i="6"/>
  <c r="F11" i="6" s="1"/>
  <c r="E8" i="6"/>
  <c r="E7" i="6"/>
  <c r="F336" i="6" l="1"/>
  <c r="F277" i="6" s="1"/>
  <c r="F569" i="6"/>
  <c r="F532" i="6" s="1"/>
  <c r="F1178" i="6"/>
  <c r="F1169" i="6" s="1"/>
  <c r="F1391" i="6"/>
  <c r="F1378" i="6" s="1"/>
  <c r="F800" i="6"/>
  <c r="F795" i="6" s="1"/>
  <c r="F729" i="6"/>
  <c r="F720" i="6" s="1"/>
  <c r="G1264" i="6"/>
  <c r="F1264" i="6" s="1"/>
  <c r="F1255" i="6" s="1"/>
  <c r="F1404" i="6"/>
  <c r="F1395" i="6" s="1"/>
  <c r="F1217" i="6"/>
  <c r="F1206" i="6" s="1"/>
  <c r="F748" i="6"/>
  <c r="F739" i="6" s="1"/>
  <c r="F665" i="6"/>
  <c r="F78" i="6"/>
  <c r="F73" i="6" s="1"/>
  <c r="F71" i="6"/>
  <c r="F66" i="6" s="1"/>
  <c r="F528" i="6"/>
  <c r="F467" i="6" s="1"/>
  <c r="F1250" i="6"/>
  <c r="F1239" i="6" s="1"/>
  <c r="F33" i="6"/>
  <c r="F22" i="6" s="1"/>
  <c r="F440" i="6"/>
  <c r="F431" i="6" s="1"/>
  <c r="F707" i="6"/>
  <c r="F688" i="6" s="1"/>
  <c r="F777" i="6"/>
  <c r="F760" i="6" s="1"/>
  <c r="F59" i="6"/>
  <c r="F42" i="6" s="1"/>
  <c r="F456" i="6"/>
  <c r="F451" i="6" s="1"/>
  <c r="F610" i="6"/>
  <c r="F571" i="6" s="1"/>
  <c r="F675" i="6"/>
  <c r="F670" i="6" s="1"/>
  <c r="F1237" i="6"/>
  <c r="F1224" i="6" s="1"/>
  <c r="F1049" i="6"/>
  <c r="F966" i="6" s="1"/>
  <c r="F1167" i="6"/>
  <c r="F1144" i="6" s="1"/>
  <c r="F398" i="6"/>
  <c r="F385" i="6" s="1"/>
  <c r="F429" i="6"/>
  <c r="F404" i="6" s="1"/>
  <c r="F1195" i="6"/>
  <c r="F1182" i="6" s="1"/>
  <c r="F1281" i="6"/>
  <c r="F1266" i="6" s="1"/>
  <c r="F1351" i="6"/>
  <c r="F383" i="6"/>
  <c r="F338" i="6" s="1"/>
  <c r="F662" i="6"/>
  <c r="F643" i="6" s="1"/>
  <c r="F684" i="6"/>
  <c r="F677" i="6" s="1"/>
  <c r="F793" i="6"/>
  <c r="F788" i="6" s="1"/>
  <c r="F964" i="6"/>
  <c r="F873" i="6" s="1"/>
  <c r="F1142" i="6"/>
  <c r="F1051" i="6" s="1"/>
  <c r="F449" i="6"/>
  <c r="F442" i="6" s="1"/>
  <c r="F641" i="6"/>
  <c r="F612" i="6" s="1"/>
  <c r="F758" i="6"/>
  <c r="F753" i="6" s="1"/>
  <c r="F871" i="6"/>
  <c r="F810" i="6" s="1"/>
  <c r="F1309" i="6"/>
  <c r="F1288" i="6" s="1"/>
  <c r="F1374" i="6"/>
  <c r="F1353" i="6" s="1"/>
  <c r="G1329" i="6"/>
  <c r="G465" i="6"/>
  <c r="C6" i="8"/>
  <c r="F1432" i="6"/>
  <c r="F1411" i="6" s="1"/>
  <c r="G1317" i="6"/>
  <c r="G71" i="6"/>
  <c r="G17" i="6"/>
  <c r="F19" i="6" s="1"/>
  <c r="F13" i="6" s="1"/>
  <c r="G11" i="6"/>
  <c r="F8" i="6"/>
  <c r="G88" i="6"/>
  <c r="G85" i="6" s="1"/>
  <c r="G40" i="6"/>
  <c r="G35" i="6" s="1"/>
  <c r="G786" i="6"/>
  <c r="G715" i="6"/>
  <c r="G712" i="6" s="1"/>
  <c r="G805" i="6"/>
  <c r="G802" i="6" s="1"/>
  <c r="G1409" i="6"/>
  <c r="G1406" i="6" s="1"/>
  <c r="G668" i="6"/>
  <c r="G83" i="6"/>
  <c r="G80" i="6" s="1"/>
  <c r="G1286" i="6"/>
  <c r="G1283" i="6" s="1"/>
  <c r="G737" i="6"/>
  <c r="G33" i="6" l="1"/>
  <c r="G78" i="6"/>
  <c r="G73" i="6" s="1"/>
  <c r="G1314" i="6"/>
  <c r="G1374" i="6"/>
  <c r="G1353" i="6" s="1"/>
  <c r="G462" i="6"/>
  <c r="G1324" i="6"/>
  <c r="F1329" i="6"/>
  <c r="F717" i="6"/>
  <c r="F709" i="6" s="1"/>
  <c r="G1142" i="6"/>
  <c r="G1051" i="6" s="1"/>
  <c r="G1167" i="6"/>
  <c r="G1144" i="6" s="1"/>
  <c r="G758" i="6"/>
  <c r="G800" i="6"/>
  <c r="G795" i="6" s="1"/>
  <c r="G1049" i="6"/>
  <c r="G966" i="6" s="1"/>
  <c r="G641" i="6"/>
  <c r="G612" i="6" s="1"/>
  <c r="G793" i="6"/>
  <c r="G788" i="6" s="1"/>
  <c r="G707" i="6"/>
  <c r="G688" i="6" s="1"/>
  <c r="G1178" i="6"/>
  <c r="G1169" i="6" s="1"/>
  <c r="G748" i="6"/>
  <c r="G739" i="6" s="1"/>
  <c r="G429" i="6"/>
  <c r="G729" i="6"/>
  <c r="G720" i="6" s="1"/>
  <c r="G1195" i="6"/>
  <c r="G1182" i="6" s="1"/>
  <c r="G1351" i="6"/>
  <c r="G1309" i="6"/>
  <c r="G1288" i="6" s="1"/>
  <c r="G449" i="6"/>
  <c r="G442" i="6" s="1"/>
  <c r="G777" i="6"/>
  <c r="G760" i="6" s="1"/>
  <c r="G1217" i="6"/>
  <c r="G528" i="6"/>
  <c r="G467" i="6" s="1"/>
  <c r="G871" i="6"/>
  <c r="G810" i="6" s="1"/>
  <c r="G1237" i="6"/>
  <c r="G1224" i="6" s="1"/>
  <c r="G964" i="6"/>
  <c r="G873" i="6" s="1"/>
  <c r="G1250" i="6"/>
  <c r="G1239" i="6" s="1"/>
  <c r="G1404" i="6"/>
  <c r="G1395" i="6" s="1"/>
  <c r="G684" i="6"/>
  <c r="G677" i="6" s="1"/>
  <c r="G675" i="6"/>
  <c r="G670" i="6" s="1"/>
  <c r="G662" i="6"/>
  <c r="G643" i="6" s="1"/>
  <c r="G456" i="6"/>
  <c r="G451" i="6" s="1"/>
  <c r="G440" i="6"/>
  <c r="G431" i="6" s="1"/>
  <c r="G336" i="6"/>
  <c r="G277" i="6" s="1"/>
  <c r="G1432" i="6"/>
  <c r="G1411" i="6" s="1"/>
  <c r="G1391" i="6"/>
  <c r="G1378" i="6" s="1"/>
  <c r="G1281" i="6"/>
  <c r="G1266" i="6" s="1"/>
  <c r="G610" i="6"/>
  <c r="G571" i="6" s="1"/>
  <c r="G569" i="6"/>
  <c r="G532" i="6" s="1"/>
  <c r="G398" i="6"/>
  <c r="G385" i="6" s="1"/>
  <c r="G383" i="6"/>
  <c r="G338" i="6" s="1"/>
  <c r="G275" i="6"/>
  <c r="G90" i="6" s="1"/>
  <c r="G59" i="6"/>
  <c r="G42" i="6" s="1"/>
  <c r="G8" i="6"/>
  <c r="G734" i="6"/>
  <c r="G66" i="6"/>
  <c r="G665" i="6"/>
  <c r="G22" i="6"/>
  <c r="G14" i="6"/>
  <c r="G783" i="6"/>
  <c r="F686" i="6" l="1"/>
  <c r="F664" i="6" s="1"/>
  <c r="F1324" i="6"/>
  <c r="G1332" i="6"/>
  <c r="F1376" i="6"/>
  <c r="F401" i="6"/>
  <c r="F65" i="6" s="1"/>
  <c r="F61" i="6"/>
  <c r="F21" i="6" s="1"/>
  <c r="F1180" i="6"/>
  <c r="F809" i="6" s="1"/>
  <c r="F807" i="6"/>
  <c r="F782" i="6" s="1"/>
  <c r="G404" i="6"/>
  <c r="F458" i="6"/>
  <c r="F403" i="6" s="1"/>
  <c r="F780" i="6"/>
  <c r="F752" i="6" s="1"/>
  <c r="F530" i="6"/>
  <c r="F461" i="6" s="1"/>
  <c r="G1206" i="6"/>
  <c r="F1252" i="6"/>
  <c r="F1197" i="6" s="1"/>
  <c r="F750" i="6"/>
  <c r="F733" i="6" s="1"/>
  <c r="G1376" i="6"/>
  <c r="G753" i="6"/>
  <c r="G717" i="6"/>
  <c r="G709" i="6" s="1"/>
  <c r="G19" i="6"/>
  <c r="G530" i="6" l="1"/>
  <c r="G780" i="6"/>
  <c r="G752" i="6" s="1"/>
  <c r="G750" i="6"/>
  <c r="G733" i="6" s="1"/>
  <c r="G807" i="6"/>
  <c r="G782" i="6" s="1"/>
  <c r="G1331" i="6"/>
  <c r="F1393" i="6"/>
  <c r="F1313" i="6" s="1"/>
  <c r="G61" i="6"/>
  <c r="G21" i="6" s="1"/>
  <c r="G1180" i="6"/>
  <c r="G809" i="6" s="1"/>
  <c r="G1252" i="6"/>
  <c r="G1197" i="6" s="1"/>
  <c r="G686" i="6"/>
  <c r="G664" i="6" s="1"/>
  <c r="G458" i="6"/>
  <c r="G403" i="6" s="1"/>
  <c r="G401" i="6"/>
  <c r="G65" i="6" s="1"/>
  <c r="G13" i="6"/>
  <c r="G461" i="6"/>
  <c r="F63" i="6" l="1"/>
  <c r="F7" i="6" s="1"/>
  <c r="G1393" i="6"/>
  <c r="G1313" i="6" s="1"/>
  <c r="F731" i="6"/>
  <c r="F460" i="6" s="1"/>
  <c r="G63" i="6" l="1"/>
  <c r="G7" i="6" s="1"/>
  <c r="G731" i="6"/>
  <c r="G460" i="6" s="1"/>
  <c r="G1255" i="6"/>
  <c r="F1311" i="6"/>
  <c r="G1311" i="6" s="1"/>
  <c r="G1254" i="6" l="1"/>
  <c r="F1434" i="6"/>
  <c r="G1434" i="6" s="1"/>
  <c r="C8" i="8" s="1"/>
  <c r="F1254" i="6"/>
  <c r="C10" i="8" l="1"/>
  <c r="C12" i="8" s="1"/>
  <c r="E12" i="8" s="1"/>
</calcChain>
</file>

<file path=xl/sharedStrings.xml><?xml version="1.0" encoding="utf-8"?>
<sst xmlns="http://schemas.openxmlformats.org/spreadsheetml/2006/main" count="5315" uniqueCount="2382">
  <si>
    <t>Item</t>
  </si>
  <si>
    <t>Descripción</t>
  </si>
  <si>
    <t>Und.</t>
  </si>
  <si>
    <t>OBRAS PROVISIONALES Y PRELIMINARES</t>
  </si>
  <si>
    <t>Topografia, Trazo y Replanteo</t>
  </si>
  <si>
    <t>mes</t>
  </si>
  <si>
    <t>Construcción de Oficinas, Almacen y Servicios Higienicos</t>
  </si>
  <si>
    <t>glb</t>
  </si>
  <si>
    <t>Comedor y Vestuarios</t>
  </si>
  <si>
    <t xml:space="preserve">Cerco Perimetrico </t>
  </si>
  <si>
    <t>m</t>
  </si>
  <si>
    <t>Servicios Higienicos y Duchas Portatiles</t>
  </si>
  <si>
    <t>gbl</t>
  </si>
  <si>
    <t>Red Provisional de Agua</t>
  </si>
  <si>
    <t>Red Provisional de Energia</t>
  </si>
  <si>
    <t>Aprovisionamiento de Andamios y Chute para Eliminacion</t>
  </si>
  <si>
    <t>Guardiania Diurna y Nocturna</t>
  </si>
  <si>
    <t xml:space="preserve">Equipos de Proteccion Individual, Colectiva, Salud </t>
  </si>
  <si>
    <t>Limpieza Durante la Ejecucion</t>
  </si>
  <si>
    <t>Movilizacion y Desmovilizacion de Equipos</t>
  </si>
  <si>
    <t>m2</t>
  </si>
  <si>
    <t>ESTRUCTURAS</t>
  </si>
  <si>
    <t>MODULO 01</t>
  </si>
  <si>
    <t xml:space="preserve">   MOVIMIENTO DE TIERRAS</t>
  </si>
  <si>
    <t xml:space="preserve">      Excavacion Localizada</t>
  </si>
  <si>
    <t>m3</t>
  </si>
  <si>
    <t xml:space="preserve">      Nivelacion interior y apisonado</t>
  </si>
  <si>
    <t xml:space="preserve">      Base Afirmado de e=0.20m</t>
  </si>
  <si>
    <t xml:space="preserve">      Eliminacion de material excedente</t>
  </si>
  <si>
    <t xml:space="preserve">   OBRAS DE HORMIGÓN SIMPLE</t>
  </si>
  <si>
    <t xml:space="preserve">      Solado de hormigon pobre 1:12, e=10cm</t>
  </si>
  <si>
    <t xml:space="preserve">      Sub-Zapata de concreto Ciclopeo</t>
  </si>
  <si>
    <t xml:space="preserve">      Falso Piso h= 20cm</t>
  </si>
  <si>
    <t xml:space="preserve">   OBRAS DE HORMIGÓN ARMADO</t>
  </si>
  <si>
    <t xml:space="preserve">      ZAPATAS</t>
  </si>
  <si>
    <t xml:space="preserve">         Hormigon en zapatas fck= 210 Kg/cm2</t>
  </si>
  <si>
    <t xml:space="preserve">         Encofrado y Desencofrado en zapatas</t>
  </si>
  <si>
    <t xml:space="preserve">         Acero corrugado en zapatas fyk=4200 kg/cm2</t>
  </si>
  <si>
    <t>kg</t>
  </si>
  <si>
    <t xml:space="preserve">         Curado</t>
  </si>
  <si>
    <t xml:space="preserve">      VIGAS DE CIMENTACION</t>
  </si>
  <si>
    <t xml:space="preserve">         Hormigon  en vigas de cimentacion fck= 210 Kg/cm2</t>
  </si>
  <si>
    <t xml:space="preserve">         Encofrado y Desencofrado en vigas de cimentacion</t>
  </si>
  <si>
    <t xml:space="preserve">         Acero corrugado en vigas de cimentacion fyk=4200 kg/cm2</t>
  </si>
  <si>
    <t xml:space="preserve">      MUROS</t>
  </si>
  <si>
    <t xml:space="preserve">         Hormigon en muros fck= 210 Kg/cm2</t>
  </si>
  <si>
    <t xml:space="preserve">         Encofrado y Desencofrado en muros</t>
  </si>
  <si>
    <t xml:space="preserve">         Acero corrugado en muros fyk=4200 kg/cm2</t>
  </si>
  <si>
    <t xml:space="preserve">      PILARES</t>
  </si>
  <si>
    <t xml:space="preserve">         Hormigon en pilares fck= 210 Kg/cm2</t>
  </si>
  <si>
    <t xml:space="preserve">         Encofrado y Desencofrado en pilares</t>
  </si>
  <si>
    <t xml:space="preserve">         Acero corrugado en pilares fyk=4200 kg/cm2</t>
  </si>
  <si>
    <t xml:space="preserve">      VIGAS</t>
  </si>
  <si>
    <t xml:space="preserve">         Hormigon en vigas fck= 210 Kg/cm2</t>
  </si>
  <si>
    <t xml:space="preserve">         Encofrado y Desencofrado en vigas </t>
  </si>
  <si>
    <t xml:space="preserve">         Acero corrugado en vigas fyk=4200 kg/cm2</t>
  </si>
  <si>
    <t xml:space="preserve">      LOSA MACIZA</t>
  </si>
  <si>
    <t xml:space="preserve">         Hormigon en losa maciza fck= 210 Kg/cm2</t>
  </si>
  <si>
    <t xml:space="preserve">         Encofrado y Desencofrado en losa maciza</t>
  </si>
  <si>
    <t xml:space="preserve">         Acero corrugado en losa maciza fyk=4200 kg/cm2</t>
  </si>
  <si>
    <t xml:space="preserve">      LOSA ALIGERADA</t>
  </si>
  <si>
    <t xml:space="preserve">         Hormigon en losa aligerada fck= 210 Kg/cm2</t>
  </si>
  <si>
    <t xml:space="preserve">         Encofrado y Desencofrado en losa aligerada</t>
  </si>
  <si>
    <t xml:space="preserve">         Acero corrugado losa aligerada fyk=4200 kg/cm2</t>
  </si>
  <si>
    <t xml:space="preserve">         Colocacion de discos (Solo M.O.)</t>
  </si>
  <si>
    <t xml:space="preserve">      ESCALERAS</t>
  </si>
  <si>
    <t xml:space="preserve">         Hormigon en escaleras fck= 210 Kg/cm2</t>
  </si>
  <si>
    <t xml:space="preserve">         Encofrado y Desencofrado en escaleras</t>
  </si>
  <si>
    <t xml:space="preserve">         Acero corrugado en escaleras fyk=4200 kg/cm2</t>
  </si>
  <si>
    <t>MODULO 02</t>
  </si>
  <si>
    <t>MODULO 03</t>
  </si>
  <si>
    <t>MODULO 04</t>
  </si>
  <si>
    <t>MODULO 05</t>
  </si>
  <si>
    <t>MODULO 06</t>
  </si>
  <si>
    <t>MODULO 07</t>
  </si>
  <si>
    <t>MODULO 08</t>
  </si>
  <si>
    <t>MODULO 09</t>
  </si>
  <si>
    <t>MODULO 10</t>
  </si>
  <si>
    <t>ESTRUCTURA METALICA</t>
  </si>
  <si>
    <t>CUBIERTA</t>
  </si>
  <si>
    <t>Acero estructural S235J2</t>
  </si>
  <si>
    <t>OBRAS EXTERIORES</t>
  </si>
  <si>
    <t>DEPURADOR</t>
  </si>
  <si>
    <t>MUROS EXTERIORES</t>
  </si>
  <si>
    <t xml:space="preserve">      Relleno compactado con material propio c/maquinaria</t>
  </si>
  <si>
    <t xml:space="preserve">      Concreto Ciclopeo</t>
  </si>
  <si>
    <t>HOSPITAL DE BOLIVIA. POTOSÍ</t>
  </si>
  <si>
    <t>Presupuesto</t>
  </si>
  <si>
    <t>Código</t>
  </si>
  <si>
    <t>Nat</t>
  </si>
  <si>
    <t>Ud</t>
  </si>
  <si>
    <t>Resumen</t>
  </si>
  <si>
    <t>CanPres</t>
  </si>
  <si>
    <t>PrPres</t>
  </si>
  <si>
    <t>ImpPres</t>
  </si>
  <si>
    <t xml:space="preserve">01           </t>
  </si>
  <si>
    <t>Capítulo</t>
  </si>
  <si>
    <t/>
  </si>
  <si>
    <t>MEDIA TENSION</t>
  </si>
  <si>
    <t xml:space="preserve">01.01        </t>
  </si>
  <si>
    <t>ACOMETIDA</t>
  </si>
  <si>
    <t xml:space="preserve">XPAUMT01     </t>
  </si>
  <si>
    <t>Partida</t>
  </si>
  <si>
    <t>PA</t>
  </si>
  <si>
    <t>DERECHOS  Y ACOMETIDA</t>
  </si>
  <si>
    <t>01.01</t>
  </si>
  <si>
    <t xml:space="preserve">01.02        </t>
  </si>
  <si>
    <t>CENTRO DE SECCIONAMIENTO</t>
  </si>
  <si>
    <t xml:space="preserve">01.02.01     </t>
  </si>
  <si>
    <t>CELDAS</t>
  </si>
  <si>
    <t xml:space="preserve">EE20CM21     </t>
  </si>
  <si>
    <t>UN</t>
  </si>
  <si>
    <t>CELDA DE LINEA ORMAZABAL CML-24 24 KV. 400 A. 40 KA.</t>
  </si>
  <si>
    <t>Sum. y col. de celda de línea ORMAZABAL mod. CML-24 de aislamiento y corte integro en SF de 370x1800x850 mm, conteniendo en su interior los siguientes elementos:
* 1 Int. rotativo III con  posición conexión-seccionamiento, puesta a tierra, Vn = 24 Kv. In = 400 A., capacidad de cierre sobre cortocircuito 40 KA., mando manual tipo B marca ORMAZABAL.
* 3 Captores capacitivos de presencia de tensión de 24 Kv.
* 3 Bornas de conexión cable K400TB-xx de ELASTIMOLD.
* Embarrado para 400 A.
* Pletina de cobre de 30x3 mm. para la puesta a tierra de la instalación.
Se incluye p.p. de accesorios de montaje.</t>
  </si>
  <si>
    <t>01.02.01</t>
  </si>
  <si>
    <t>01.02</t>
  </si>
  <si>
    <t xml:space="preserve">01.03        </t>
  </si>
  <si>
    <t>CENTRO DE TRANSFORMACION</t>
  </si>
  <si>
    <t xml:space="preserve">01.03.01     </t>
  </si>
  <si>
    <t xml:space="preserve">EGH2MT02     </t>
  </si>
  <si>
    <t>CELDA MODULAR,LÍNEA ORMAZABAL CML-36L2,25 KV,630A/20KA,A/INT.(3</t>
  </si>
  <si>
    <t>Celda con funciones de línea ORMAZABAL tipo CML-36L2 (entrada/salida) para centro de transformación, con tensión asignada de 25 kV, de tipo modular, envolvente de chapa de acero galvanizado, corte y aislamiento íntegro en SF6, intensidad nominal de 630 A/20 kA, con interruptor-seccionador rotativo tripolar de 3 posiciones (conectado, seccionado, puesta a tierra) con mando motorizado, bornes, captadores capacitivos para la detección de tensión y sistema de alarma sonora de puesta a tierra, colocada.</t>
  </si>
  <si>
    <t xml:space="preserve">EE20CM04     </t>
  </si>
  <si>
    <t>CELDA DE LINEA ORMAZABAL CML-36L2 25 KV. 400 A. 20 KA.</t>
  </si>
  <si>
    <t>Sum. y col. de celda de línea ORMAZABAL mod. CML-36L2, corte y aislamiento íntegro en SF6, interruptor rotativo III con 3 posiciones: conexión, seccionamiento y puesta a tierra. Sistema modular de Vn=25 kV., In=400 A./20 kA. Con mando manual. Incluye 3 captadores capacitivos y 3 bornas M400TB. Se incluye material auxiliar de montaje.</t>
  </si>
  <si>
    <t xml:space="preserve">EGH1MT01     </t>
  </si>
  <si>
    <t>CELDA DE REMONTE ORMAZ. CMR-36L2 400 A.</t>
  </si>
  <si>
    <t>Sum. y col. de celda de remonte ORMAZABAL mod. CMR-36L2, sistema modular de VN=25 kV, In=400A/20kA, de acuerdo con Norma. Incluye 3 captadores capacitativos, 3 bornes M400TB y material auxiliar de montaje.</t>
  </si>
  <si>
    <t xml:space="preserve">EGH4MT01     </t>
  </si>
  <si>
    <t>CELDA DE PROTECCION CMP-V-36L2. MANUAL 400 A</t>
  </si>
  <si>
    <t>Sum. y col. de celda de protección general con interruptor automático ORMAZABAL mod. CMP-V-36L2, aislamiento íntegro en SF6, seccionador trifásico con conexión, seccionamiento y puesta a tierra. Interruptor trifásico de corte en vacio. Tensión nominal 25 kV., intensidad nominal 400 A/20KA según Norma. Con mando manual. Incluye relé ekorRPG, 3 T.I. 300/1A. y 3 captadores capacitivos.</t>
  </si>
  <si>
    <t xml:space="preserve">EGH6MT01     </t>
  </si>
  <si>
    <t>CELDA DE MEDIDA ORMAZ. CMM-36L2. 630 A.</t>
  </si>
  <si>
    <t>Sum. y col. de celda de medida ORMAZABAL  mod. CMM-36L2, aislamiento 36 kV., sistema modular, tensión nominal 25 kV., intensidad nominal 630 A. según N/FECSA. Incluye 3TT, 27500/V3:110/V3 de 25 va en cl 0.5, eTIx2-2x/5A de 10 VA eb cl 0.5S . Se incluye p.p. de material auxiliar de montaje.</t>
  </si>
  <si>
    <t>01.03.01</t>
  </si>
  <si>
    <t xml:space="preserve">01.03.02     </t>
  </si>
  <si>
    <t>TRANSFORMADORES</t>
  </si>
  <si>
    <t xml:space="preserve">EE32TM12     </t>
  </si>
  <si>
    <t>TRAFO M.G. 1600 kVA. SECO 25 KV. CON ENVOLVENTE</t>
  </si>
  <si>
    <t xml:space="preserve">E526535      </t>
  </si>
  <si>
    <t>u</t>
  </si>
  <si>
    <t>BATERIA FIJA DE CONDENSADORES CON FILTRO DE ARMÓNICOS DE POTENCI</t>
  </si>
  <si>
    <t xml:space="preserve">Bateria fija de condensadores con filtro de armónicos de potencia 75 kvar  conectada en secundario transformador 6,9 kV/0,44 kV , incluso protección NS125
</t>
  </si>
  <si>
    <t>01.03.02</t>
  </si>
  <si>
    <t xml:space="preserve">01.03.03     </t>
  </si>
  <si>
    <t>ACCESORIOS DE DISTRIBUCION</t>
  </si>
  <si>
    <t xml:space="preserve">EGJZMT01     </t>
  </si>
  <si>
    <t>CUADRO DE TRANSFERENCIA AUTOMATICA ORMAZABAL CCP-1</t>
  </si>
  <si>
    <t>Cuadro de transferencia automática ORMAZABAL tipo CCP-1, normalizado. Incluye puesta en marcha del equipo en obra y control anillo, montado.</t>
  </si>
  <si>
    <t xml:space="preserve">EG1NMT01     </t>
  </si>
  <si>
    <t>PANEL DE CONTADORES CIRCUTOR CIRWATT A.</t>
  </si>
  <si>
    <t>Sum. y col. de panel de contadores CIRCUTOR mod. CIRWATT D, formado por:
* Cuadro formado por cajas de doble aislamiento y armario exterior IP-55.
* Contador electrónico multifunción clase 0.5.
* *Tarificador FRONTAX CRS-1 preparado para RD Liberalización de la Energía.
* Verificación oficial.
Se incluye p.p. de material auxiliar de montaje.</t>
  </si>
  <si>
    <t xml:space="preserve">EGJZ1000     </t>
  </si>
  <si>
    <t>CONJUNTO ACCESORIOS SEGURIDAD Y MANIOBRA, COLOCADA</t>
  </si>
  <si>
    <t>Conjunto de accesorios de seguridad y maniobra constituído por un banquillo aislante, un extintor de eficacia 89B, guantes aislantes, pértiga aislante y armario de primeros auxilios, según Instrucciones Técnicas Complementarias del Reglamento sobre Condiciones Técnicas y Garantías de Seguridad en Centrales Eléctricas, Subestaciones y Centros de Transformación.</t>
  </si>
  <si>
    <t xml:space="preserve">XPAUMT03     </t>
  </si>
  <si>
    <t>INSTALACION LINEA TELEFONICA</t>
  </si>
  <si>
    <t>Instalación telefónica necesaria para hacer posible las lecturas vía módem y otras funciones.</t>
  </si>
  <si>
    <t xml:space="preserve">FG31YAG5     </t>
  </si>
  <si>
    <t>ML</t>
  </si>
  <si>
    <t>CABLE MULTIPOLAR CU UNE VV-K 0,6/1 KV,CONTROL,10G2,5MM2,COL.TUB</t>
  </si>
  <si>
    <t>Sum. y col.de cable multipolar con conductores de cobre de designación UNE VV-K 0,6/1 kV, para funciones de control y mando, de 10G2,5 mm2 de sección, con conductor de protección amarillo-verde, colocado en tubo.</t>
  </si>
  <si>
    <t xml:space="preserve">EE03GR03     </t>
  </si>
  <si>
    <t>TUBO GRISDUR ROSCADO 25 mm.</t>
  </si>
  <si>
    <t>Sum. y col. de tubo de P.V.C. rígido de 25 mm. de diámetro color RAL 7035, roscado en sus extremos, resistencia a la compresión 1250 N, resistencia al impacto 2 J., IP54, con p.p. de accesorios y grapas.</t>
  </si>
  <si>
    <t xml:space="preserve">EE01TA07     </t>
  </si>
  <si>
    <t>CABLE AL. RHZ1 12/20 KV. 1x150</t>
  </si>
  <si>
    <t>Sum. y col. de cable de media tensión de Aluminio RHZ1 12/20 KV. y 1x400 mm2. de triple extrusión: semiconductor interior, aislamiento XLPE, semiconductor exterior, pantalla de hilos y cubierta de poliolefina. Se incluyen material auxiliar y terminales.</t>
  </si>
  <si>
    <t xml:space="preserve">EGKWU62F     </t>
  </si>
  <si>
    <t>TERMINAL POLIM. CONTRACTIL FRIO,EXT,(1P),300-800MM2.</t>
  </si>
  <si>
    <t>Terminal polimérico contráctil en frío, para uso interior, unipolar, con contacto metálico de Cu, cuerpo aislado fabricado con formulación de goma de silicona, repartidor lineal de tensión integrado en el cuerpo aislante, y presa de tierra utilizando los propios hilos de la pantalla del cable, para cables de 300 a 800 mm2 de sección y aislamiento de HEPRZ1 y tensión asignada de 18/30 kV, montado.</t>
  </si>
  <si>
    <t>01.03.03</t>
  </si>
  <si>
    <t>01.03</t>
  </si>
  <si>
    <t>01</t>
  </si>
  <si>
    <t xml:space="preserve">02           </t>
  </si>
  <si>
    <t>ELECTRICIDAD Y ALUMBRADO</t>
  </si>
  <si>
    <t xml:space="preserve">02.01        </t>
  </si>
  <si>
    <t>UPS</t>
  </si>
  <si>
    <t xml:space="preserve">EE48SX14     </t>
  </si>
  <si>
    <t>UPS 100 KVA 10 M.</t>
  </si>
  <si>
    <t xml:space="preserve">Sistema de alimentación ininterrumpida del tipo on-line de doble conversión GENERAL ELECTRIC, de 100 kVA de potencia, tiempo de autonomía de 10 minutos, tecnología de ondulación por modulación de ancho de pulsos (PWM) y procesamiento digital de señal (DSP), sin transformador, clasificación C2 según la norma EN 62040-2, tensión de entrada/salida 3x400 V+N/3x400 V+N, frecuencias de funcionamiento 60 Hz, rendimiento total &gt;94%, factor de potencia de entrada =1 al 100% de la carga, factor de potencia de salida &gt;0,8, sobrecarga admisible del 125% durante 10 minutos y del 150% durante 60 segundos, THDi total &lt;1 al 100% de la carga, posibilidad de connexión hasta 2 equipos en paralelo, comunicación remota mediante salida a relés y puertos RS-232 y RS-485, protocolos de comunicación soportados SEC y MODBUS, comunicación local con display LCD y LED's, baterías de plomo tipo AGM de 10 años de vida, bypass estático y manual, formato autoportante, colocado. </t>
  </si>
  <si>
    <t xml:space="preserve">EE48SO24     </t>
  </si>
  <si>
    <t>UPS 10 KVA 10 M.</t>
  </si>
  <si>
    <t xml:space="preserve">Sistema de alimentación ininterrumpida del tipo on-line de doble conversión SCHNEIDER ELECTRIC, de 10 kVA de potencia, tiempo de autonomía de 10 minutos, tecnología de ondulación por modulación de ancho de pulsos (PWM) y procesamiento digital de señal (DSP), sin transformador, clasificación VFI-SS-111 según la norma EN 62040-3, tensión de entrada/salida 3x400 V+N/3x400 V+N, frecuencias de funcionamiento 50/60 Hz, rendimiento total &gt;90,5%, factor de potencia de entrada =1 al 100% de la carga, factor de potencia de salida &gt;0,8, sobrecarga admisible del 125% durante 10 minutos y del 150% durante 60 segundos, THDi total &lt;1,5 al 100% de la carga, posibilidad de connexión hasta 4 equipos en paralelo, comunicación remota mediante salida a relés y puertos RS-232 y RS-485, protocolos de comunicación soportados SEC y MODBUS, comunicación local con display LCD y LED's, baterías de plomo tipo AGM, bypass estático y manual, formato autoportante, colocado. </t>
  </si>
  <si>
    <t>02.01</t>
  </si>
  <si>
    <t xml:space="preserve">02.02        </t>
  </si>
  <si>
    <t>RED DE TIERRAS</t>
  </si>
  <si>
    <t xml:space="preserve">ENEU01       </t>
  </si>
  <si>
    <t>RED DE TIERRAS NEUTROS TRANSFORMADORES</t>
  </si>
  <si>
    <t>Sum. y col. de RED DE TIERRAS NEUTROS TRANSFORMADORES del edificio formada por:
* Puesta a tierra independiente para el sistema de media tensión.
* Puesta a tierra independiente para el sistema de descargas atmosféricas.
* Puesta a tierra para el sistema de baja tensión conectada a todo el edificio, mediante una malla de puesta a tierra.
* Puesta a tierra exclusiva para pisos conductivos de las salas de operaciones y salas de partos.
* Puesta a tierra exclusiva para equipos con control electrónico como los ascensores, equipos de cómputo, equipos de comunicaciones, equipos de alta tecnología, Rayos X, Tanque de Oxígeno Criogénico, laboratorio, ascensores y otros que lo requieran.
Incluyte piquetas de tierra de acero cobreado de 2 m. de largo, cable de cobre desnudo de 35 mm2. de sección y cajas de comprobación de tierras. Incluido tubo de protección rígido en los tramos donde el cable irá visto y material auxiliar de montaje. Todo según planos, pliego de condiciones y normativa vigente.</t>
  </si>
  <si>
    <t xml:space="preserve">E02          </t>
  </si>
  <si>
    <t>PROTECCION INTERFERENCIAS ELECTROMAGNETICAS EN SALA RESONANCIA M</t>
  </si>
  <si>
    <t>Sum. y col. de conjunto de elementos para protección de interferencias electromagneticas en sala resonancia magnetica basadas en:
* Construcción jaula de Faraday (Blindaje de RF) mediante material de alta conductividad eléctrica (típicamente aluminio o cobre) montada sobre un esqueleto de madera, el que a su vez se apoya en una estructura pre-existente (pared de cemento o yeso) para mayor rigidez, aunque puede ser también autoportante.
* Puerta blindada
* Ventana blindada.
* Filtros de electricidad, interfases.
* Colocación de rejas de ventilación y extracción no metálicas, de medidas según planos.</t>
  </si>
  <si>
    <t>02.02</t>
  </si>
  <si>
    <t xml:space="preserve">02.03        </t>
  </si>
  <si>
    <t>GRUPO ELECTROGENO</t>
  </si>
  <si>
    <t xml:space="preserve">EGRUPEL1     </t>
  </si>
  <si>
    <t>02.03</t>
  </si>
  <si>
    <t xml:space="preserve">02.04        </t>
  </si>
  <si>
    <t>EQUIPOS REACTIVA</t>
  </si>
  <si>
    <t xml:space="preserve">EE526534     </t>
  </si>
  <si>
    <t>EQUIPO SCHNEIDER ELECTRIC VARSET S.A.H. 65851 1000 kVAR</t>
  </si>
  <si>
    <t>02.04</t>
  </si>
  <si>
    <t xml:space="preserve">02.05        </t>
  </si>
  <si>
    <t>TABLEROS ELECTRICOS</t>
  </si>
  <si>
    <t xml:space="preserve">Ee20ca02     </t>
  </si>
  <si>
    <t>TABLERO DE PROTECCIÓN DE BAJA TENSIÓN</t>
  </si>
  <si>
    <t xml:space="preserve">Sum. y col. de tablero de baja tensión CBTA de envolvente metálica con interruptor de corte en carga.
- Salida con bases unipolares NH-4.
 Dos opciones:
- Una salida de 3150 A
- Dos salidas de 1600 A
- Apropiado para transformadores desde 1250 kVA hasta  2000 kVA. 
Se incluye parte proporcional de montaje. </t>
  </si>
  <si>
    <t xml:space="preserve">EE11EC01     </t>
  </si>
  <si>
    <t>C. CONMUTACION RED-GENERADORES</t>
  </si>
  <si>
    <t>Sum. y col. de conmutador de potencia RED-GENERADORES, tetrapolar. tensión 380 V. con enclaves mecánicos y eléctricos, montados en armario metálico. Incluye conexiones internas de potencia y de mando, fusible de protección de las lineas de mando y conmutador de control de tres posiciones AUTOMÁTICO, RED y GRUPO. Se incluye material auxiliar de montaje.</t>
  </si>
  <si>
    <t xml:space="preserve">EACUADZ2     </t>
  </si>
  <si>
    <t>TABLERO GENERAL DE DISTRIBUCION (TGD-SN)</t>
  </si>
  <si>
    <t>Sum. y col. de Tablero General de Distribución. Suministro Normal y Emergencia (TGD), formado por: Armarios tipo OKKEN de Schneider o equivalente para intensidades de hasta 3000 A.. Con capacidad para albergar los elementos indicados en el esquema de los planos, los elementos de control centralizado, más una reserva del 15% , incluyendo interruptores manuales, interruptores automáticos magnetotérmicos con el poder de corte indicado (mínimo de 50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</si>
  <si>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ETABLE01     </t>
  </si>
  <si>
    <t>TABLERO ELECTRICO SB-PS</t>
  </si>
  <si>
    <t>Sum. y col. de  TABLERO ELECTRICO SB-PS,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</si>
  <si>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ETABLE02     </t>
  </si>
  <si>
    <t>TABLERO ELECTRICO SB-PB A</t>
  </si>
  <si>
    <t>Sum. y col. de  TABLERO ELECTRICO SB-PB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</si>
  <si>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ETABLE03     </t>
  </si>
  <si>
    <t>TABLERO ELECTRICO SB-PB B</t>
  </si>
  <si>
    <t>Sum. y col. de  TABLERO ELECTRICO SB-PB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</si>
  <si>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ETABLE04     </t>
  </si>
  <si>
    <t>TABLERO ELECTRICO SB-PB C</t>
  </si>
  <si>
    <t>Sum. y col. de  TABLERO ELECTRICO SB-PB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</si>
  <si>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ETABLE05     </t>
  </si>
  <si>
    <t>TABLERO ELECTRICO SB-PB D</t>
  </si>
  <si>
    <t>Sum. y col. de  TABLERO ELECTRICO SB-PB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</si>
  <si>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ETABLE06     </t>
  </si>
  <si>
    <t>TABLERO ELECTRICO SB-P1 A</t>
  </si>
  <si>
    <t>Sum. y col. de  TABLERO ELECTRICO SB-P1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</si>
  <si>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ETABLE07     </t>
  </si>
  <si>
    <t>TABLERO ELECTRICO SB-P1 B</t>
  </si>
  <si>
    <t>Sum. y col. de  TABLERO ELECTRICO SB-P1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</si>
  <si>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ETABLE08     </t>
  </si>
  <si>
    <t>TABLERO ELECTRICO SB-P1 C</t>
  </si>
  <si>
    <t>Sum. y col. de  TABLERO ELECTRICO SB-P1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</si>
  <si>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ETABLE09     </t>
  </si>
  <si>
    <t>TABLERO ELECTRICO SB-P1 D</t>
  </si>
  <si>
    <t>Sum. y col. de  TABLERO ELECTRICO SB-P1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</si>
  <si>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ETABLE10     </t>
  </si>
  <si>
    <t>TABLERO ELECTRICO SB-P2 A</t>
  </si>
  <si>
    <t>Sum. y col. de  TABLERO ELECTRICO SB-P2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</si>
  <si>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ETABLE11     </t>
  </si>
  <si>
    <t>TABLERO ELECTRICO SB-P2 B</t>
  </si>
  <si>
    <t>Sum. y col. de  TABLERO ELECTRICO SB-P2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</si>
  <si>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ETABLE12     </t>
  </si>
  <si>
    <t>TABLERO ELECTRICO SB-P2 B BLOQUE QUIRÚRGICO</t>
  </si>
  <si>
    <t>Sum. y col. de  TABLERO ELECTRICO SB-P2 B BLOQUE QUIRÚRGICO,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</si>
  <si>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ETABLE13     </t>
  </si>
  <si>
    <t>TABLERO ELECTRICO SB-P2 C</t>
  </si>
  <si>
    <t>Sum. y col. de  TABLERO ELECTRICO SB-P2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</si>
  <si>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ETABLE14     </t>
  </si>
  <si>
    <t>TABLERO ELECTRICO SB-P2 D</t>
  </si>
  <si>
    <t>Sum. y col. de  TABLERO ELECTRICO SB-P2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</si>
  <si>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ETABLE15     </t>
  </si>
  <si>
    <t>TABLERO ELECTRICO SB-P3 A</t>
  </si>
  <si>
    <t>Sum. y col. de  TABLERO ELECTRICO SB-P3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</si>
  <si>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ETABLE16     </t>
  </si>
  <si>
    <t>TABLERO ELECTRICO SB-P3 B</t>
  </si>
  <si>
    <t>Sum. y col. de  TABLERO ELECTRICO SB-P3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</si>
  <si>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ETABLE17     </t>
  </si>
  <si>
    <t>TABLERO ELECTRICO SB-P3 C</t>
  </si>
  <si>
    <t>Sum. y col. de  TABLERO ELECTRICO SB-P3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</si>
  <si>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ETABLE18     </t>
  </si>
  <si>
    <t>TABLERO ELECTRICO SB-P3 D</t>
  </si>
  <si>
    <t>Sum. y col. de  TABLERO ELECTRICO SB-P3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</si>
  <si>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ETABLE19     </t>
  </si>
  <si>
    <t>TABLERO ELECTRICO SB-P4 B</t>
  </si>
  <si>
    <t>Sum. y col. de  TABLERO ELECTRICO SB-P4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</si>
  <si>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ETABLE20     </t>
  </si>
  <si>
    <t>TABLERO ELECTRICO SB-P4 C</t>
  </si>
  <si>
    <t>Sum. y col. de  TABLERO ELECTRICO SB-P4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</si>
  <si>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ETABLE21     </t>
  </si>
  <si>
    <t>TABLERO ELECTRICO SB-P4 D</t>
  </si>
  <si>
    <t>Sum. y col. de  TABLERO ELECTRICO SB-P4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</si>
  <si>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ETABLE22     </t>
  </si>
  <si>
    <t>TABLERO ELECTRICO SB-ALBERGUE</t>
  </si>
  <si>
    <t>Sum. y col. de  TABLERO ELECTRICO SB-ALBERGUE,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</si>
  <si>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ETABLE23     </t>
  </si>
  <si>
    <t>TABLERO ELECTRICO SB-GUARDERIA</t>
  </si>
  <si>
    <t>Sum. y col. de  TABLERO ELECTRICO SB-GUARDERIA,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</si>
  <si>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ETABLE24     </t>
  </si>
  <si>
    <t>TABLERO ELECTRICO SB-CLIMA</t>
  </si>
  <si>
    <t>Sum. y col. de  TABLERO ELECTRICO SB-CLIMA,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</si>
  <si>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ETABLE25     </t>
  </si>
  <si>
    <t>TABLERO ELECTRICO SB-CALDEROS</t>
  </si>
  <si>
    <t>Sum. y col. de  TABLERO ELECTRICO SB-CALDEROS,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</si>
  <si>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ETABLE26     </t>
  </si>
  <si>
    <t>TABLERO ELECTRICO BAR-CAFETERÍA</t>
  </si>
  <si>
    <t>Sum. y col. de  TABLERO ELECTRICO BAR-CAFETERÍA,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</si>
  <si>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ETABLE27     </t>
  </si>
  <si>
    <t>TABLERO ELECTRICO SB-ALIMENTACION</t>
  </si>
  <si>
    <t>Sum. y col. de  TABLERO ELECTRICO SB-ALIMENTACIÓN,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</si>
  <si>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ETABLE28     </t>
  </si>
  <si>
    <t>TABLERO ELECTRICO SB-ESTERIL</t>
  </si>
  <si>
    <t>Sum. y col. de  TABLERO ELECTRICO SB-ESTERIL,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</si>
  <si>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ETABLE29     </t>
  </si>
  <si>
    <t>TABLERO ELECTRICO SB-LAVANDERÍA</t>
  </si>
  <si>
    <t>Sum. y col. de  TABLERO ELECTRICO SB-LAVANDERÍA,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</si>
  <si>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ETABLE30     </t>
  </si>
  <si>
    <t>TABLERO ELECTRICO SB-AL EXT</t>
  </si>
  <si>
    <t>Sum. y col. de  TABLERO ELECTRICO SB-AL EXT,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</si>
  <si>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ETABLE31     </t>
  </si>
  <si>
    <t>TABLERO ELECTRICO SB-SEGURIDAD</t>
  </si>
  <si>
    <t>Sum. y col. de  TABLERO ELECTRICO SB-SEGURIDAD,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</si>
  <si>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ETABLE32     </t>
  </si>
  <si>
    <t>TABLERO ELECTRICO SB-RBPI</t>
  </si>
  <si>
    <t>Sum. y col. de  TABLERO ELECTRICO SB-ACS,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</si>
  <si>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ETABLE33     </t>
  </si>
  <si>
    <t>TABLERO ELECTRICO SB-ELECT</t>
  </si>
  <si>
    <t>Sum. y col. de  TABLERO ELECTRICO SB-ELECT,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</si>
  <si>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ETABLE34     </t>
  </si>
  <si>
    <t>TABLERO ELECTRICO SB-GASES</t>
  </si>
  <si>
    <t>Sum. y col. de  TABLERO ELECTRICO SB-GASES,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</si>
  <si>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ETABLE35     </t>
  </si>
  <si>
    <t>TABLERO ELECTRICO SB-ASCENSOR A1</t>
  </si>
  <si>
    <t>Sum. y col. de  TABLERO ELECTRICO SB-ASCENSOR A1,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</si>
  <si>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ETABLE36     </t>
  </si>
  <si>
    <t>TABLERO ELECTRICO SB-ASCENSOR A2</t>
  </si>
  <si>
    <t>Sum. y col. de  TABLERO ELECTRICO SB-ASCENSOR A2,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</si>
  <si>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ETABLE37     </t>
  </si>
  <si>
    <t>TABLERO ELECTRICO SB-ASCENSOR A3</t>
  </si>
  <si>
    <t>Sum. y col. de  TABLERO ELECTRICO SB-ASCENSOR A3,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</si>
  <si>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ETABLE38     </t>
  </si>
  <si>
    <t>TABLERO ELECTRICO SB-ASCENSOR B1</t>
  </si>
  <si>
    <t>Sum. y col. de  TABLERO ELECTRICO SB-ASCENSOR B1,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</si>
  <si>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ETABLE39     </t>
  </si>
  <si>
    <t>TABLERO ELECTRICO SB-ASCENSOR B2</t>
  </si>
  <si>
    <t>Sum. y col. de  TABLERO ELECTRICO SB-ASCENSOR B2,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</si>
  <si>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ETABLE40     </t>
  </si>
  <si>
    <t>TABLERO ELECTRICO SB-ASCENSOR B3</t>
  </si>
  <si>
    <t>Sum. y col. de  TABLERO ELECTRICO SB-ASCENSOR B3,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</si>
  <si>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ETABLE41     </t>
  </si>
  <si>
    <t>TABLERO ELECTRICO SB-ASCENSOR B4</t>
  </si>
  <si>
    <t>Sum. y col. de  TABLERO ELECTRICO SB-ASCENSOR B4,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</si>
  <si>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ETABLE42     </t>
  </si>
  <si>
    <t>TABLERO ELECTRICO SB-ASCENSOR B5</t>
  </si>
  <si>
    <t>Sum. y col. de  TABLERO ELECTRICO SB-ASCENSOR B5,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</si>
  <si>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ETABLE43     </t>
  </si>
  <si>
    <t>TABLERO ELECTRICO SB-ASCENSOR B6</t>
  </si>
  <si>
    <t>Sum. y col. de  TABLERO ELECTRICO SB-ASCENSOR B6,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</si>
  <si>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ETABLE44     </t>
  </si>
  <si>
    <t>TABLERO ELECTRICO SB-ASCENSOR C1</t>
  </si>
  <si>
    <t>Sum. y col. de  TABLERO ELECTRICO SB-ASCENSOR C1,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</si>
  <si>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ETABLE45     </t>
  </si>
  <si>
    <t>TABLERO ELECTRICO SB-ASCENSOR C2</t>
  </si>
  <si>
    <t>Sum. y col. de  TABLERO ELECTRICO SB-ASCENSOR C2,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</si>
  <si>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ETABLE46     </t>
  </si>
  <si>
    <t>TABLERO ELECTRICO SB-ASCENSOR C3</t>
  </si>
  <si>
    <t>Sum. y col. de  TABLERO ELECTRICO SB-ASCENSOR C3,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</si>
  <si>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ETABLE47     </t>
  </si>
  <si>
    <t>TABLERO ELECTRICO SB-ASCENSOR C4</t>
  </si>
  <si>
    <t>Sum. y col. de  TABLERO ELECTRICO SB-ASCENSOR C4,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</si>
  <si>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ETABLE48     </t>
  </si>
  <si>
    <t>TABLERO ELECTRICO SB-ASCENSOR D1</t>
  </si>
  <si>
    <t>Sum. y col. de  TABLERO ELECTRICO SB-ASCENSOR D1,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</si>
  <si>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ETABLE49     </t>
  </si>
  <si>
    <t>TABLERO ELECTRICO SB-ASCENSOR D2</t>
  </si>
  <si>
    <t>Sum. y col. de  TABLERO ELECTRICO SB-ASCENSOR D2,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</si>
  <si>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ETABLE50     </t>
  </si>
  <si>
    <t>TABLERO ELECTRICO SB-ASCENSOR D3</t>
  </si>
  <si>
    <t>Sum. y col. de  TABLERO ELECTRICO SB-ASCENSOR D3,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</si>
  <si>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ETABLE51     </t>
  </si>
  <si>
    <t>TABLERO ELECTRICO SB-ASCENSOR D4</t>
  </si>
  <si>
    <t>Sum. y col. de  TABLERO ELECTRICO SB-ASCENSOR D4,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</si>
  <si>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ETABLE52     </t>
  </si>
  <si>
    <t>TABLERO ELECTRICO SB-ASCENSOR D5</t>
  </si>
  <si>
    <t>Sum. y col. de  TABLERO ELECTRICO SB-ASCENSOR D5,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</si>
  <si>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ETABLE53     </t>
  </si>
  <si>
    <t>TABLERO ELECTRICO SB-ASCENSOR D6</t>
  </si>
  <si>
    <t>Sum. y col. de  TABLERO ELECTRICO SB-ASCENSOR D6,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</si>
  <si>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ETABLE54     </t>
  </si>
  <si>
    <t>TABLERO ELECTRICO TGD UPS</t>
  </si>
  <si>
    <t>Sum. y col. de  TABLERO ELECTRICO TGD UPS,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</si>
  <si>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ETABLE55     </t>
  </si>
  <si>
    <t>TABLERO ELECTRICO SS-PS1</t>
  </si>
  <si>
    <t>Sum. y col. de  TABLERO ELECTRICO SS-PS1,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</si>
  <si>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ETABLE56     </t>
  </si>
  <si>
    <t>TABLERO ELECTRICO SS-PB A</t>
  </si>
  <si>
    <t>Sum. y col. de  TABLERO ELECTRICO SS-PB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</si>
  <si>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ETABLE57     </t>
  </si>
  <si>
    <t>TABLERO ELECTRICO SS-PB B</t>
  </si>
  <si>
    <t>Sum. y col. de  TABLERO ELECTRICO SS-PB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</si>
  <si>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ETABLE58     </t>
  </si>
  <si>
    <t>TABLERO ELECTRICO SS-PB C</t>
  </si>
  <si>
    <t>Sum. y col. de  TABLERO ELECTRICO SS-PB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</si>
  <si>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ETABLE59     </t>
  </si>
  <si>
    <t>TABLERO ELECTRICO SS-PB D</t>
  </si>
  <si>
    <t>Sum. y col. de  TABLERO ELECTRICO SS-PB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</si>
  <si>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ETABLE60     </t>
  </si>
  <si>
    <t>TABLERO ELECTRICO SS-P1 A</t>
  </si>
  <si>
    <t>Sum. y col. de  TABLERO ELECTRICO SS-P1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</si>
  <si>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ETABLE61     </t>
  </si>
  <si>
    <t>TABLERO ELECTRICO SS-P1 B</t>
  </si>
  <si>
    <t>Sum. y col. de  TABLERO ELECTRICO SS-P1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</si>
  <si>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ETABLE62     </t>
  </si>
  <si>
    <t>TABLERO ELECTRICO SS-P1 C</t>
  </si>
  <si>
    <t>Sum. y col. de  TABLERO ELECTRICO SS-P1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</si>
  <si>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ETABLE63     </t>
  </si>
  <si>
    <t>TABLERO ELECTRICO SS-P1 D</t>
  </si>
  <si>
    <t>Sum. y col. de  TABLERO ELECTRICO SS-P1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</si>
  <si>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ETABLE64     </t>
  </si>
  <si>
    <t>TABLERO ELECTRICO SS-P2 A</t>
  </si>
  <si>
    <t>Sum. y col. de  TABLERO ELECTRICO SS-P2 A,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</si>
  <si>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ETABLE65     </t>
  </si>
  <si>
    <t>TABLERO ELECTRICO SS-P3 B</t>
  </si>
  <si>
    <t>Sum. y col. de  TABLERO ELECTRICO SS-P3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</si>
  <si>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ETABLE66     </t>
  </si>
  <si>
    <t>TABLERO ELECTRICO SS-P3 C</t>
  </si>
  <si>
    <t>Sum. y col. de  TABLERO ELECTRICO SS-P3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</si>
  <si>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ETABLE67     </t>
  </si>
  <si>
    <t>TABLERO ELECTRICO SS-P3 D</t>
  </si>
  <si>
    <t>Sum. y col. de  TABLERO ELECTRICO SS-P3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</si>
  <si>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ETABLE68     </t>
  </si>
  <si>
    <t>TABLERO ELECTRICO SS-P4 B</t>
  </si>
  <si>
    <t>Sum. y col. de  TABLERO ELECTRICO SS-P4 B,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</si>
  <si>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ETABLE69     </t>
  </si>
  <si>
    <t>TABLERO ELECTRICO SS-P4 C</t>
  </si>
  <si>
    <t>Sum. y col. de  TABLERO ELECTRICO SS-P4 C,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</si>
  <si>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ETABLE70     </t>
  </si>
  <si>
    <t>TABLERO ELECTRICO SS-P4 D</t>
  </si>
  <si>
    <t>Sum. y col. de  TABLERO ELECTRICO SS-P4 D,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</si>
  <si>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ETABLE71     </t>
  </si>
  <si>
    <t>TABLERO ELECTRICO NEONATOS CRIT</t>
  </si>
  <si>
    <t>Sum. y col. de  TABLERO ELECTRICO NEONATOS CRIT,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</si>
  <si>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ETABLE72     </t>
  </si>
  <si>
    <t>TABLERO ELECTRICO QUIR. PARTOS 1</t>
  </si>
  <si>
    <t>Sum. y col. de  TABLERO ELECTRICO QUIR. PARTOS 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</si>
  <si>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ETABLE73     </t>
  </si>
  <si>
    <t>TABLERO ELECTRICO QUIR. PARTOS 2</t>
  </si>
  <si>
    <t>Sum. y col. de  TABLERO ELECTRICO QUIR. PARTOS 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</si>
  <si>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ETABLE74     </t>
  </si>
  <si>
    <t>TABLERO ELECTRICO QUIR. PARTOS 3</t>
  </si>
  <si>
    <t>Sum. y col. de  TABLERO ELECTRICO QUIR. PARTOS 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</si>
  <si>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ETABLE75     </t>
  </si>
  <si>
    <t>TABLERO ELECTRICO RECUP. OBST</t>
  </si>
  <si>
    <t>Sum. y col. de  TABLERO ELECTRICO RECUP. OBST,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</si>
  <si>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ETABLE76     </t>
  </si>
  <si>
    <t>TABLERO ELECTRICO AMEU</t>
  </si>
  <si>
    <t>Sum. y col. de  TABLERO ELECTRICO AMEU,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</si>
  <si>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ETABLE77     </t>
  </si>
  <si>
    <t>TABLERO ELECTRICO QUIRÓFANO 1</t>
  </si>
  <si>
    <t>Sum. y col. de  TABLERO ELECTRICO QUIRÓFANO 1,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</si>
  <si>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ETABLE78     </t>
  </si>
  <si>
    <t>TABLERO ELECTRICO QUIRÓFANO 2</t>
  </si>
  <si>
    <t>Sum. y col. de  TABLERO ELECTRICO QUIRÓFANO 2,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</si>
  <si>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ETABLE79     </t>
  </si>
  <si>
    <t>TABLERO ELECTRICO QUIRÓFANO 3</t>
  </si>
  <si>
    <t>Sum. y col. de  TABLERO ELECTRICO QUIRÓFANO 3,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</si>
  <si>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ETABLE80     </t>
  </si>
  <si>
    <t>TABLERO ELECTRICO QUIRÓFANO 4</t>
  </si>
  <si>
    <t>Sum. y col. de  TABLERO ELECTRICO QUIRÓFANO 4,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</si>
  <si>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ETABLE81     </t>
  </si>
  <si>
    <t>TABLERO ELECTRICO QUIRÓFANO 5</t>
  </si>
  <si>
    <t>Sum. y col. de  TABLERO ELECTRICO QUIRÓFANO 5,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</si>
  <si>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ETABLE82     </t>
  </si>
  <si>
    <t>TABLERO ELECTRICO QUIRÓFANO 6</t>
  </si>
  <si>
    <t>Sum. y col. de  TABLERO ELECTRICO QUIRÓFANO 6,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</si>
  <si>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ETABLE83     </t>
  </si>
  <si>
    <t>TABLERO ELECTRICO QUIRÓFANO 7</t>
  </si>
  <si>
    <t>Sum. y col. de  TABLERO ELECTRICO QUIRÓFANO 7,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</si>
  <si>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ETABLE84     </t>
  </si>
  <si>
    <t>TABLERO ELECTRICO QUIRÓFANO 8</t>
  </si>
  <si>
    <t>Sum. y col. de  TABLERO ELECTRICO QUIRÓFANO 8,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</si>
  <si>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ETABLE85     </t>
  </si>
  <si>
    <t>TABLERO ELECTRICO RECUP. QUIRURG.</t>
  </si>
  <si>
    <t>Sum. y col. de  TABLERO ELECTRICO RECUP. QUIRURG,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</si>
  <si>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ETABLE86     </t>
  </si>
  <si>
    <t>TABLERO ELECTRICO PROCEDIM. EMERG.</t>
  </si>
  <si>
    <t>Sum. y col. de  TABLERO ELECTRICO PROCEDIM. EMERG.,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</si>
  <si>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ETABLE87     </t>
  </si>
  <si>
    <t>TABLERO ELECTRICO TERAPIA INTENS</t>
  </si>
  <si>
    <t>Sum. y col. de  TABLERO ELECTRICO TERAPIA INTENS,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</si>
  <si>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ETABLE88     </t>
  </si>
  <si>
    <t>TABLERO ELECTRICO CUIDADOS INTENS</t>
  </si>
  <si>
    <t>Sum. y col. de  TABLERO ELECTRICO CUIDADOS INTENS, de doble embarrado para servicio normal y UPS, de potencias aproximadas de 30 kw y 10 kw, formado por: Armarios metálicos, con pared y puerta modular, auto soportado, construidos en plancha de acero LAF y armadura de perfil de acero A-36, con tratamiento de decapado y aplicación de dos manos de pintura anticorrosivo y una de acabado en esmalte martillado gris. Con capacidad para albergar los elementos indicados en el esquema de los planos, los elementos de control centralizado, más una reserva del 25% , incluyendo interruptores manuales, interruptores automáticos magnetotérmicos con el poder de corte indicado (mínimo de 10 kA), interruptores diferenciales, guardamotores, contactores de mando del alumbrado, pulsadores para mando del alumbrado, selectores remoto-local + (0-1) para mando de motores, relés, así como todos los demás elementos indicados, bornas, embarrado con barras de cobre para la intensidad del interruptor general, cableado de fuerza y control, etiquetado de todos los elementos y circuitos, confección de planos de taller y cableado, montaje, pruebas y puesta en serviciO.</t>
  </si>
  <si>
    <t xml:space="preserve">ETABLE89     </t>
  </si>
  <si>
    <t>PANEL TECNICO QUIROFANO</t>
  </si>
  <si>
    <t xml:space="preserve">Sub. y col. de panel técnico fabricados en caja galvanizada, con marcos y placas frontales con material de resinas sintéticas, con placa de controles en policarbonato de las siguientes características:
Las dimensiones aprox. 1200 x 1600 x 200 mm.
La abertura del panel se realiza desde el interior del quirófano mediante dos puertas abatibles con sistema de fijación para poder realizar las inspecciones de reparación o mantenimiento. En los casos en que disponemos de la posibilidad de registrar el panel por el corredor de sucio, en el exterior del quirófano, instalaremos el panel sellándolo a la superficie de recubrimiento del quirófano. 
Las presas de gases medicinales se instalaran en un recinto separado físicamente de toda la parte eléctrica.
La dotación será la siguiente: 
Reloj analógico con conexión a 220V con batería de emergencia. 
Cronómetro digital con mando a distancia. 
Elementos de medida y control de la temperatura y humedad. 
Negatoscopio de tres cuerpos con encendidas individuales. 
Teléfonos manos libres. 
Repetidor de alarmas eléctricas. 
Sistema de control semafórico, del estado del quirófano. 
Alarma para gases medicinales. 
6 Uds. De presas eléctricas tipo schuko con tapa. 
4 Uds. De presa del suelo tipo redundante. 
Tomas de voz y datos tipo RJ-45. 
     Embarrado del suelo y equipontencialidad. Indicador estado de carga del SAI. 
Indicador estado alarma de gases medicinales. 
Teléfono. 
Control encendida luz perimetral. 
Control de encendida negatoscopio. 
Señalización estado quirófano. 
Intercomunicador. 
Interruptor de luz quirófano. 
Control de temperatura ambiente. 
Selector de música. 
Regulación de flujo iluminación. 
Indicador estado carga de batería. </t>
  </si>
  <si>
    <t>02.05</t>
  </si>
  <si>
    <t xml:space="preserve">02.06        </t>
  </si>
  <si>
    <t>CANALIZACIONES Y LINEAS PRINCIPALES</t>
  </si>
  <si>
    <t xml:space="preserve">EE62RGE4F    </t>
  </si>
  <si>
    <t>B. PEMSA REJIBAND 200x60 GC+TAPA+1T</t>
  </si>
  <si>
    <t>Sum. y col. de bandeja perforada PEMSA serie REJIBAND 60 GC de 200x60 mm., galvanizado en caliente. Se incluyen tapa, un tabique separador, cable de cobre desnudo, p.p. de accesorios, uniones y soportes.</t>
  </si>
  <si>
    <t xml:space="preserve">EE62RGF2F    </t>
  </si>
  <si>
    <t>B. PEMSA REJIBAND 300x100 GC+TAPA+1T</t>
  </si>
  <si>
    <t>Sum. y col. de bandeja perforada PEMSA serie REJIBAND 100 GC de 300x100 mm., galvanizado en caliente. Se incluyen tapa, un tabique separador, cable de cobre desnudo, p.p. de accesorios, uniones y soportes.</t>
  </si>
  <si>
    <t xml:space="preserve">EE01HAB9     </t>
  </si>
  <si>
    <t>C. CU. GENERAL CABLE RZ1-K RDT-K 3(3x240)+3x240+2x185 mm2</t>
  </si>
  <si>
    <t xml:space="preserve">Sum. y col. de cable de Cu. 0'6-1 kv. de 3(3x240)+3x240+2x185 mm2. Libre de halogenuros (IEC-60.754.1), no propagador del incendio y sin despredimiento de humos opacos. Se incluye material auxiliar y terminales. </t>
  </si>
  <si>
    <t xml:space="preserve">E01          </t>
  </si>
  <si>
    <t>CANALIZACIÓN ELECTRICA CANALIS SCHNEIDER KTA 5000</t>
  </si>
  <si>
    <t>Sum. y col. de canal electrificada CANALIS KTA 3200 de SCHNEIDER compuesta por:
Terminales alimentación N1,TRI+N+PE,3200A, AL.
Elementos rectos 4M, 3200A
Elementos rectos 2M, 3200A
Codos N5 III+N+PE,AL
Se incluyen accesorios, soportes y p.p. de material auxiliar de montaje. Todo según planos y pliego de condiciones. Para alimentación eléctrica dels TGD desde los 2 transformadores y desde los 2 generadores.</t>
  </si>
  <si>
    <t xml:space="preserve">EE01HAC7     </t>
  </si>
  <si>
    <t>C. CU. GENERAL CABLE RZ1-K RDT-K 3(4x240)+2x240 mm2</t>
  </si>
  <si>
    <t xml:space="preserve">Sum. y col. de cable de Cu. 0'6-1 kv. de 3(4x240)+2x240 mm2. Libre de halogenuros (IEC-60.754.1), no propagador del incendio (UNE EN-50266-2-4) y sin despredimiento de humos opacos (UNE 21172, IEC 61.034.1.2). Se incluye material auxiliar y terminales. </t>
  </si>
  <si>
    <t xml:space="preserve">EE01HAF5     </t>
  </si>
  <si>
    <t>C. CU. GENERAL CABLE RZ1-K RDT-K 3(2x150)+(2x150)+150 mm2</t>
  </si>
  <si>
    <t>Sum. y col. de cable de Cu. 0'6-1 kv. de 3(2x150)+(2x150)+150 mm2. Libre de halogenuros (IEC-60.754.1), no propagador del incendio (UNE EN-50266-2-4) y sin desprendimiento de humos opacos (UNE 21172, IEC 61.034.1.2). Se incluye material auxiliar y terminales.</t>
  </si>
  <si>
    <t xml:space="preserve">EE01HAF1     </t>
  </si>
  <si>
    <t>C. CU. GENERAL CABLE RZ1-K RDT-K 3x150+150+95 mm2</t>
  </si>
  <si>
    <t>Sum. y col. de cable de Cu. 0'6-1 kv. de 3x150+150+95 mm2. Libre de halogenuros (IEC-60.754.1), no propagador del incendio (UNE EN-50266-2-4) y sin desprendimiento de humos opacos (UNE 21172, IEC 61.034.1.2). Se incluye material auxiliar y terminales.</t>
  </si>
  <si>
    <t xml:space="preserve">EE01HAB3     </t>
  </si>
  <si>
    <t>C. CU. GENERAL CABLE RZ1-K RDT-K 3x95+95+50 mm2</t>
  </si>
  <si>
    <t>Sum. y col. de cable de Cu. 0'6-1 kv. de 3x95+95+50 mm2. Libre de halogenuros (IEC-60.754.1), no propagador del incendio (UNE EN-50266-2-4) y sin desprendimiento de humos opacos (UNE 21172, IEC 61.034.1.2). Se incluye material auxiliar y terminales.</t>
  </si>
  <si>
    <t xml:space="preserve">EE01HAF3     </t>
  </si>
  <si>
    <t>C. CU. GENERAL CABLE RZ1-K RDT-K 3x70+70+35 mm2</t>
  </si>
  <si>
    <t>Sum. y col. de cable de Cu. 0'6-1 kv. de 3x70+70+35 mm2. Libre de halogenuros (IEC-60.754.1), no propagador del incendio (UNE EN-50266-2-4) y sin desprendimiento de humos opacos (UNE 21172, IEC 61.034.1.2). Se incluye material auxiliar y terminales.</t>
  </si>
  <si>
    <t xml:space="preserve">EE01HAA8     </t>
  </si>
  <si>
    <t>C. CU. GENERAL CABLE RZ1-K RDT-K 3x50+50+25 mm2</t>
  </si>
  <si>
    <t>Sum. y col. de cable de Cu. 0'6-1 kv. de 3x50+50+25 mm2. Libre de halogenuros (IEC-60.754.1), no propagador del incendio y sin desprendimiento de humos opacos. Se incluye material auxiliar y terminales.</t>
  </si>
  <si>
    <t xml:space="preserve">EE01HA24     </t>
  </si>
  <si>
    <t>C. CU. GENERAL CABLE RZ1-K RDT-K 3x6 mm2</t>
  </si>
  <si>
    <t>Sum. y col. de cable de Cu. 0'6-1 kv. de 3x6 mm2. Libre de halogenuros (IEC-60.754.1), no propagador del incendio (UNE EN-50266-2-4) y sin desprendimiento de humos opacos (UNE 21172, IEC 61.034.1.2). Se incluye material auxiliar y terminales.</t>
  </si>
  <si>
    <t xml:space="preserve">EE01HA42     </t>
  </si>
  <si>
    <t>C. CU. GENERAL CABLE RZ1-K RDT-K 5x35 mm2</t>
  </si>
  <si>
    <t>Sum. y col. de cable de Cu. 0'6-1 kv. de 5x35 mm2. Libre de halogenuros (IEC-60.754.1), no propagador del incendio y sin desprendimiento de humos opacos. Se incluye material auxiliar y terminales.</t>
  </si>
  <si>
    <t xml:space="preserve">EE01HA41     </t>
  </si>
  <si>
    <t>C. CU. GENERAL CABLE RZ1-K RDT-K 5x25 mm2</t>
  </si>
  <si>
    <t>Sum. y col. de cable de Cu. 0'6-1 kv. de 5x25 mm2. Libre de halogenuros (IEC-60.754.1), no propagador del incendio y sin desprendimiento de humos opacos. Se incluye material auxiliar y terminales.</t>
  </si>
  <si>
    <t xml:space="preserve">EE01HA40     </t>
  </si>
  <si>
    <t>C. CU. GENERAL CABLE RZ1-K RDT-K 5x16 mm2</t>
  </si>
  <si>
    <t>Sum. y col. de cable de Cu. 0'6-1 kv. de 5x16 mm2. Libre de halogenuros (IEC-60.754.1), no propagador del incendio y sin desprendimiento de humos opacos. Se incluye material auxiliar y terminales.</t>
  </si>
  <si>
    <t xml:space="preserve">EE01HA39     </t>
  </si>
  <si>
    <t>C. CU. GENERAL CABLE RZ1-K RDT-K 5x10 mm2</t>
  </si>
  <si>
    <t>Sum. y col. de cable de Cu. 0'6-1 kv. de 5x10 mm2. Libre de halogenuros (IEC-60.754.1), no propagador del incendio y sin desprendimiento de humos opacos. Se incluye material auxiliar y terminales.</t>
  </si>
  <si>
    <t xml:space="preserve">EE01HA38     </t>
  </si>
  <si>
    <t>C. CU. GENERAL CABLE RZ1-K RDT-K 5x6 mm2</t>
  </si>
  <si>
    <t>Sum. y col. de cable de Cu. 0'6-1 kv. de 5x6 mm2. Libre de halogenuros (IEC-60.754.1), no propagador del incendio y sin desprendimiento de humos opacos. Se incluye material auxiliar y terminales.</t>
  </si>
  <si>
    <t xml:space="preserve">EE01HA37     </t>
  </si>
  <si>
    <t>C. CU. GENERAL CABLE RZ1-K RDT-K 5x4 mm2</t>
  </si>
  <si>
    <t>Sum. y col. de cable de Cu. 0'6-1 kv. de 5x4 mm2. Libre de halogenuros (IEC-60.754.1), no propagador del incendio (UNE EN-50266-2-4) y sin desprendimiento de humos opacos (UNE 21172, IEC 61.034.1.2). Se incluye material auxiliar y terminales.</t>
  </si>
  <si>
    <t xml:space="preserve">EE01HA36     </t>
  </si>
  <si>
    <t>C. CU. GENERAL CABLE RZ1-K RDT-K 5x2'5 mm2</t>
  </si>
  <si>
    <t>Sum. y col. de cable de Cu. 0'6-1 kv. de 5x2'5 mm2. Libre de halogenuros (IEC-60.754.1), no propagador del incendio (UNE EN-50266-2-4) y sin desprendimiento de humos opacos (UNE 21172, IEC 61.034.1.2). Se incluye material auxiliar y terminales.</t>
  </si>
  <si>
    <t xml:space="preserve">EE01HA26     </t>
  </si>
  <si>
    <t>C. CU. GENERAL CABLE RZ1-K RDT-K 3x16 mm2</t>
  </si>
  <si>
    <t>Sum. y col. de cable de Cu. 0'6-1 kv. de 3x16 mm2. Libre de halogenuros (IEC-60.754.1), no propagador del incendio (UNE EN-50266-2-4) y sin desprendimiento de humos opacos (UNE 21172, IEC 61.034.1.2). Se incluye material auxiliar y terminales.</t>
  </si>
  <si>
    <t xml:space="preserve">EE01HA23     </t>
  </si>
  <si>
    <t>C. CU. GENERAL CABLE RZ1-K RDT-K 3x4 mm2</t>
  </si>
  <si>
    <t>Sum. y col. de cable de Cu. 0'6-1 kv. de 3x4 mm2. Libre de halogenuros (IEC-60.754.1), no propagador del incendio (UNE EN-50266-2-4) y sin desprendimiento de humos opacos (UNE 21172, IEC 61.034.1.2). Se incluye material auxiliar y terminales.</t>
  </si>
  <si>
    <t xml:space="preserve">EE01HA22     </t>
  </si>
  <si>
    <t>C. CU. GENERAL CABLE RZ1-K RDT-K 3x2'5 mm2</t>
  </si>
  <si>
    <t>Sum. y col. de cable de Cu. 0'6-1 kv. de 2x1'5 mm2. Libre de halogenuros (IEC-60.754.1), no propagador del incendio (UNE EN-50266-2-4) y sin desprendimiento de humos opacos (UNE 21172, IEC 61.034.1.2). Se incluye material auxiliar y terminales.</t>
  </si>
  <si>
    <t xml:space="preserve">EE03CO02     </t>
  </si>
  <si>
    <t>TUBO COARRUGADO DE 20 mm.</t>
  </si>
  <si>
    <t>Sum. y col. de tubo corrugado de P.V.C. no propagador de la llama, de diámetro exterior 20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</si>
  <si>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EE03CO03     </t>
  </si>
  <si>
    <t>TUBO COARRUGADO DE 25 mm.</t>
  </si>
  <si>
    <t>Sum. y col. de tubo corrugado de P.V.C. no propagador de la llama, de diámetro exterior 25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</si>
  <si>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EE03CO04     </t>
  </si>
  <si>
    <t>TUBO COARRUGADO DE 32 mm.</t>
  </si>
  <si>
    <t>Sum. y col. de tubo corrugado de P.V.C. no propagador de la llama, de diámetro exterior 32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</si>
  <si>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EE03CO05     </t>
  </si>
  <si>
    <t>TUBO COARRUGADO DE 40 mm.</t>
  </si>
  <si>
    <t>Sum. y col. de tubo corrugado de P.V.C. no propagador de la llama, de diámetro exterior 40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</si>
  <si>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EE03CO06     </t>
  </si>
  <si>
    <t>TUBO COARRUGADO DE 50 mm.</t>
  </si>
  <si>
    <t>Sum. y col. de tubo corrugado de P.V.C. no propagador de la llama, de diámetro exterior 50 mm. Características según norma UNE EN-500086-2-2. Resistencia a la compresión 320 N. Resistencia al impacto 1 J. Temperaturas de utilización -5 a +60 ºC. Grado de protección contra daños mecánicos 5 según norma UNE 20324. IP-42. Se incluye p.p. de grapas.</t>
  </si>
  <si>
    <t xml:space="preserve">EE03TP03     </t>
  </si>
  <si>
    <t>TUBO POLIETILENO CORRUGADO 63.</t>
  </si>
  <si>
    <t>Sum. y col. de tubo de polietileno corrugado doble pared para protección de cables según norma EN 50086-2-4 de 63 mm. de diámetro. Se incluye p.p. de manguito de unión.</t>
  </si>
  <si>
    <t xml:space="preserve">EE03TP04     </t>
  </si>
  <si>
    <t>TUBO POLIETILENO CORRUGADO 75.</t>
  </si>
  <si>
    <t>Sum. y col. de tubo de polietileno corrugado doble pared para protección de cables según norma EN 50086-2-4 de 75 mm. de diámetro. Se incluye p.p. de manguito de unión.</t>
  </si>
  <si>
    <t xml:space="preserve">EE03TP06     </t>
  </si>
  <si>
    <t>TUBO POLIETILENO CORRUGADO 110.</t>
  </si>
  <si>
    <t>Sum. y col. de tubo de polietileno corrugado doble pared para protección de cables según norma EN 50086-2-4 de 110 mm. de diámetro. Se incluye p.p. de manguito de unión.</t>
  </si>
  <si>
    <t>02.06</t>
  </si>
  <si>
    <t xml:space="preserve">02.07        </t>
  </si>
  <si>
    <t>LUMINARIAS</t>
  </si>
  <si>
    <t xml:space="preserve">EE24EF16     </t>
  </si>
  <si>
    <t>L. PHILIPS EFIX TBS260 4xTL5-14W/840 HF-R C6 EOC 69885400.</t>
  </si>
  <si>
    <t>Sum. y col. de luminaria empotrable PHILIPS serie EFIX mod. TBS260 4xTL5-14W/840 HF-R C6. Carcasa de chapa de acero prelacado en blanco. Óptica OLC de aluminio brillo. Equipo electrónico regulable. Se incluyen anclajes, tubos fluorescentes y material auxiliar de montaje.</t>
  </si>
  <si>
    <t xml:space="preserve">EE24EF07     </t>
  </si>
  <si>
    <t>L. PHILIPS EFIX TBS260 2xTL5-28W/840 HFR D6 EOC 69948600</t>
  </si>
  <si>
    <t>Sum. y col. de luminaria empotrable PHILIPS serie EFIX mod. TBS260 2xTL5-28W/840 HFR D6. Carcasa de chapa de acero prelacado en blanco. Óptica OLC de aluminio semibrillo. Equipo electrónico. Se incluyen anclajes, tubos fluorescentes TL5 de 28 W. y material auxiliar de montaje. Para ubicación en pasillo.</t>
  </si>
  <si>
    <t xml:space="preserve">EE24EF05     </t>
  </si>
  <si>
    <t>LL. PHILIPS EFIX TBS260 4xTL5-14W/840 HF-S II M6  69876200</t>
  </si>
  <si>
    <t>Sum. y col. de luminaria empotrable PHILIPS serie TBS 260 mod. TBS260 4xTL5 14W / 840 HF-S II M6 con óptica en aluminio mate con lamas tridimensionales. Incluyen tubos fluorescentes TL-5 de 14 W. y material auxiliar para su montaje.</t>
  </si>
  <si>
    <t xml:space="preserve">EEPANT01     </t>
  </si>
  <si>
    <t>PANTALLA 60x60 cm 4x14W ESTANCA</t>
  </si>
  <si>
    <t>Sum. y col. de Pantalla LED estanca de 60x60 cm. Características:
- 36W sustituye a 4x14W + reactiva (ahorro 57%)
- Apertura: &gt;120º
- Medidas: 600x600 mm.
- Lumens: 3500
- Luz disponible: Fría.
- Color Frío: 6000-7000K
- Voltage: AC85V-AC265V
- Led: SMD 3014
- Disipador: Aluminio
- Certificado RoHS y CE
- Garantía 2 años
- Duración: 40.000 h.
Se incluyen accesorios, soportes y material auxiliar para su montaje.</t>
  </si>
  <si>
    <t xml:space="preserve">EE24PPH01    </t>
  </si>
  <si>
    <t>L. PHILIPS POWERBALANCE LED40S/840 PSD 170x1690</t>
  </si>
  <si>
    <t>Sum. y col. de luminaria suspendida, con tecnología LED PHILIPS POWERBALANCE, LED28S/840 PSD 170x1690. Se incluyen lámparas, anclajes, accesorios, soportes y material auxiliar de montaje.</t>
  </si>
  <si>
    <t xml:space="preserve">EE24TC01     </t>
  </si>
  <si>
    <t>L. PHILIPS TCW060 1xTL-D36W HF-S II. 63862299.</t>
  </si>
  <si>
    <t>Sum. y col. de luminaria fluorescente estanca PHILIPS serie TCW060 mod. TCW060 1xTL-D 36W HF-S II. Carcasa y cierre de policarbonato, equipo electrónico, IP65, IK08. Se incluye tubo fluorescente de 36 W., clips de fijación al techo y material auxiliar de montaje.</t>
  </si>
  <si>
    <t xml:space="preserve">EE24TC03     </t>
  </si>
  <si>
    <t>L. PHILIPS TCW060 2xTL-D58W HF-S II 63869199.</t>
  </si>
  <si>
    <t>Sum. y col. de luminaria fluorescente estanca PHILIPS serie TCW060 mod. TCW060 2xTL-D 58W HF-S II. Carcasa y cierre de policarbonato, equipo electrónico, IP65, IK08. Se incluyen 2 tubos fluorescentes de 58 W., clips de fijación al techo y material auxiliar de montaje.</t>
  </si>
  <si>
    <t xml:space="preserve">EE24PE05     </t>
  </si>
  <si>
    <t>L. PHILIPS PENTURA TMS122 1xTL5-35W/830 HF-P EOC 79867799</t>
  </si>
  <si>
    <t>Sum. y col. de luminaria PHILIPS serie PENTURA mod. TMS122 1xTL5-35W/830 HFP. Carcasa de chapa de acero prelacado en blanco. Tapas finales en PC/ABS. IP20. Equipo electrónico. Se incluye tubo fluorescente TL-5 de 35 W. y material auxiliar de montaje.</t>
  </si>
  <si>
    <t xml:space="preserve">EE41CL01     </t>
  </si>
  <si>
    <t>L. LAMP CLINIC 8544020.</t>
  </si>
  <si>
    <t>Sum. y col. de luminaria LAMP serie CLINIC ref. 85.44.02.0.  Cuerpo de aluminio y difusor de policarbonato. Con tirador. IP42. Color blanco texturizado. Se incluyen tubos fluorescentes y material auxiliar de montaje. Para iluminación espejo.</t>
  </si>
  <si>
    <t xml:space="preserve">EE24TC02     </t>
  </si>
  <si>
    <t>L. PHILIPS TCW060 1xTL-D58W HF-S II 63863999.</t>
  </si>
  <si>
    <t>Sum. y col. de luminaria fluorescente estanca PHILIPS serie TCW060 mod. TCW060 1xTL-D 58W HF-S II. Carcasa y cierre de policarbonato, equipo electrónico, IP65, IK08. Se incluye tubo fluorescente de 58 W., clips de fijación al techo y material auxiliar de montaje.</t>
  </si>
  <si>
    <t xml:space="preserve">EE65ZE01     </t>
  </si>
  <si>
    <t>EMERG. ZEMPER  VENUS FVS-6112-C.</t>
  </si>
  <si>
    <t>Sum. y col. de emergencia ZEMPER serie VENUS mod. FVS-6112-C de las siguientes características:
- Tipo N.P. (No Permanente).
- Autonomia. 1 hora.
- Flujo. 100 lm.
- Superficie. 20 m2.
- Lámpara. TF 6W G5.
- Montaje superficial.
Se incluye material auxiliar de montaje.</t>
  </si>
  <si>
    <t xml:space="preserve">EE65ZE03     </t>
  </si>
  <si>
    <t>EMERG. ZEMPER  VENUS FVS-6252-C.</t>
  </si>
  <si>
    <t>Sum. y col. de emergencia ZEMPER sèrie VENUS mod. FVS-6252-C de les siguientes características:
- Tipo N.P. (No Permanente).
- Autonomia. 1 hora.
- Flujo. 250 lm.
- Superficie. 42 m2.
- Lámpara. TF 6W G5.
- Montaje superficial.
Se incluye material auxiliar de montaje.</t>
  </si>
  <si>
    <t xml:space="preserve">EE24EU10     </t>
  </si>
  <si>
    <t>L. PHILIPS EUROPA 2 FBS120 2xPL-C/4P18W/840 HF O 08598000</t>
  </si>
  <si>
    <t>Sum. y col. de downlight PHILIPS serie EUROPA 2 mod. FBS120 2xPL-C/4P18W/840 HF O, con reflector de policarbonato metalizado y faceteado, equipo electrónico HFP y difusor opal. IP-20. Se incluyen lámparas de 18 W. y material auxiliar de montaje.</t>
  </si>
  <si>
    <t xml:space="preserve">EE24EU08     </t>
  </si>
  <si>
    <t>L. PHILIPS EUROPA 2 FBS120 1xPL-C/4P18W/840 HF P 08544700.</t>
  </si>
  <si>
    <t>Sum. y col. de downlight PHILIPS serie EUROPA 2 mod. FBS120 1xPL-C/4P18W/840 HF P, con reflector de policarbonato metalizado y faceteado, equipo electrónico HFP y difusor prismático. IP-20. Se incluyen lámpara de 18 W. y material auxiliar de montaje.</t>
  </si>
  <si>
    <t xml:space="preserve">EE24EU01     </t>
  </si>
  <si>
    <t>L. PHILIPS EUROPA 2 FBS120 2xPL-C/4P36W/840 HF P 08613000.</t>
  </si>
  <si>
    <t>Sum. y col. de downlight PHILIPS serie EUROPA 2 mod. FBS120 2xPL-C/4P36W/840 HF P, con reflector de policarbonato metalizado y faceteado, equipo electrónico HFP y difusor prismático. IP-20. Se incluyen lámparas de 36 W. y material auxiliar de montaje.</t>
  </si>
  <si>
    <t xml:space="preserve">Ee41pr0X     </t>
  </si>
  <si>
    <t>PROYECTOR LAMP PROA 1X70w</t>
  </si>
  <si>
    <t>Sum. y col. de luminaria de 1X70W LAMP MINI PROA o similar con equipo electrónico. Protección IP65. Incluye lampara, brazo y material auxiliar de montaje.</t>
  </si>
  <si>
    <t xml:space="preserve">Ee41pr0r     </t>
  </si>
  <si>
    <t>COLUMNA+PROYECTOR LAMP PROA 1X140w</t>
  </si>
  <si>
    <t>Sum. y col. de equipo de Columna y báculo de plancha de acero galvanizado, de hasta 8 m de altura. Coronación sin pletina, con base pletina y puerta, según norma UNE-EN 40-5, colocada sobre dado de hormigón. La columna se montará sin aro embellecedor. Se pintará con pintura anticorrosiva en la base (aproximadamente hasta 60 cms. De altura) y con pintura especial antienganxines hasta una altura de 3 mts. Incorpora luminaria de 1X140W LAMP MINI PROA o similar con equipo electrónico. Protección IP65. Incluye lampara, brazo y material auxiliar de montaje.</t>
  </si>
  <si>
    <t xml:space="preserve">Ee41pr0e     </t>
  </si>
  <si>
    <t>PROYECTOR LAMP FAR 20W</t>
  </si>
  <si>
    <t>Sum. y col. de luminaria de 1X20WW LAMP FAR 520 o similar con equipo electrónico. Protección IP65. Incluye lampara, brazo y material auxiliar de montaje.</t>
  </si>
  <si>
    <t xml:space="preserve">EE41XT01     </t>
  </si>
  <si>
    <t>LL. LAMP XTREMA SIGN 98.01.40.0 PAVIMENTO</t>
  </si>
  <si>
    <t>Sum. y col. de luminaria para empotrar LAMP serie Xtrem SIGN mod. 98.01.40.0, con 9 leds de señalización. Color blanco. Caja de empotrar incorporada. Protección IP67. Incluye material auxiliar de montaje. Empotrada en pavimento.</t>
  </si>
  <si>
    <t xml:space="preserve">EE41XTX1     </t>
  </si>
  <si>
    <t>LL. LAMP XTREMA SIGN 98.01.40.0 MURO</t>
  </si>
  <si>
    <t>Sum. y col. de luminaria para empotrar LAMP serie Xtrem SIGN mod. 98.01.40.0, con 9 leds de señalización. Color blanco. Caja de empotrar incorporada. Protección IP67. Incluye material auxiliar de montaje. Empotrada en muro.</t>
  </si>
  <si>
    <t xml:space="preserve">EE41GP01     </t>
  </si>
  <si>
    <t>L. LAMP GAP 9341553.</t>
  </si>
  <si>
    <t>Sum. y col. de downlight orientable y basculante LAMP serie GAP mod. 93.41.55.3. Para instalación en techo o suelo. Fabricado en aluminio. Aro de acero inoxidable AISI 304. Equipo electromagnético. IP67. IK08. Se incluyen caja de empotrar en hormigón, lámpara de 70 W. y material auxiliar de montaje.</t>
  </si>
  <si>
    <t xml:space="preserve">EF31BE22     </t>
  </si>
  <si>
    <t>TAPA BENITO HIDRAULICA HORMIGONABLE THH40 DE 385x385 mm. B125</t>
  </si>
  <si>
    <t>Sum. y col. de conjunto formado por marco y tapa de arqueta de fundición BENITO serie HIDRAULICA HORMIGONABLE mod. THH40, clase B-125, tapa de 385x385 mm. Se incluye material auxiliar de montaje.</t>
  </si>
  <si>
    <t>02.07</t>
  </si>
  <si>
    <t xml:space="preserve">02.08        </t>
  </si>
  <si>
    <t>MECANISMOS</t>
  </si>
  <si>
    <t xml:space="preserve">EE062710     </t>
  </si>
  <si>
    <t>BASE ENCHUFE SIMON-27 27432-35.</t>
  </si>
  <si>
    <t>Sum. y col. de base de enchufe SIMON serie 27 de 45x45 mm., color blanco, con T.T. lateral. Se incluyen caja de empotrar universal o especial para pladur según arquitectura, placa, pieza intermedia y material auxiliar de montaje.</t>
  </si>
  <si>
    <t xml:space="preserve">EE062710F    </t>
  </si>
  <si>
    <t>Sum. y col. de base de enchufe SIMON serie 27 de 45x45 mm., color rojo, con T.T. lateral. Se incluyen caja de empotrar universal o especial para pladur según arquitectura, placa, pieza intermedia y material auxiliar de montaje.</t>
  </si>
  <si>
    <t xml:space="preserve">EE062701     </t>
  </si>
  <si>
    <t>INTERRUPTOR SIMON-27 27101-65.</t>
  </si>
  <si>
    <t>Sum. y col. de interruptor unipolar SIMON serie 27 de 45x45 mm., color blanco. Se incluyen caja de empotrar universal o especial para pladur según arquitectura, placa, pieza intermedia y material auxiliar de montaje.</t>
  </si>
  <si>
    <t xml:space="preserve">EE062702     </t>
  </si>
  <si>
    <t>CONMUTADOR SIMON-27 27201-65.</t>
  </si>
  <si>
    <t>Sum. y col. de conmutador SIMON serie 27 de 45x45 mm., color blanco. Se incluyen caja de empotrar universal o especial para pladur según arquitectura, placa, pieza intermedia y material auxiliar de montaje.</t>
  </si>
  <si>
    <t xml:space="preserve">EE064410     </t>
  </si>
  <si>
    <t>INTERRUPTOR-CONMUTADOR SIMON-44 44511-38. EMP.</t>
  </si>
  <si>
    <t>Sum. y col. de interruptor-conmutador estanco SIMON serie 44 de 10 A. 250 V., con marco incorporado 84x92 mm. IP-54. Se incluye caja de empotrar universal o especial para pladur según arquitectura y material auxiliar de montaje.</t>
  </si>
  <si>
    <t xml:space="preserve">EKCITK10     </t>
  </si>
  <si>
    <t>CAJA CIMA OFIBLOCK COMPACT K 45 KFC106 6 MEC.</t>
  </si>
  <si>
    <t>Sum. y col. de caja SIMON CONNECT gama OFIBLOC COMPACT K45 ref. KFC-106/9 con capacidad para 6 mecanismos. Composición:
- 2 Bases de enchufe K-45 de color blanco.
- 2 Bases de enchufe K-45 de color rojo.
- 2 Placas de voz y datos K-45 para 1 toma RJ-45.
Se incluyen placas laterales para conexión a tubo o prensaestopas ACF, prensaestopas, soporte de fijación a suelo KSF2 y material auxiliar de montaje.</t>
  </si>
  <si>
    <t>02.08</t>
  </si>
  <si>
    <t>VARIOS</t>
  </si>
  <si>
    <t>U</t>
  </si>
  <si>
    <t>02</t>
  </si>
  <si>
    <t xml:space="preserve">03           </t>
  </si>
  <si>
    <t>CABLEADO ESTRUCTURADO</t>
  </si>
  <si>
    <t xml:space="preserve">03.01        </t>
  </si>
  <si>
    <t>RACKS</t>
  </si>
  <si>
    <t xml:space="preserve">EK01Vp3B     </t>
  </si>
  <si>
    <t>RACKS PLANTA 3. ZONA B.</t>
  </si>
  <si>
    <t>Sum. y col. de armario Rack RACKS PLANTA 3.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</si>
  <si>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EK01Vp3C     </t>
  </si>
  <si>
    <t>RACKS PLANTA 3. ZONA C.</t>
  </si>
  <si>
    <t>Sum. y col. de armario Rack RACKS PLANTA 3.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</si>
  <si>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EK01Vp3D     </t>
  </si>
  <si>
    <t>RACKS PLANTA 3. ZONA D.</t>
  </si>
  <si>
    <t>Sum. y col. de armario Rack RACKS PLANTA 3.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</si>
  <si>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EK01Vp2A     </t>
  </si>
  <si>
    <t>RACKS PLANTA 2. ZONA A.</t>
  </si>
  <si>
    <t>Sum. y col. de armario Rack RACKS PLANTA 2. ZONA A.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</si>
  <si>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EK01Vp2c     </t>
  </si>
  <si>
    <t>RACKS PLANTA 2. ZONA B.</t>
  </si>
  <si>
    <t>Sum. y col. de armario Rack RACKS PLANTA 2.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</si>
  <si>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EK01Vp2f     </t>
  </si>
  <si>
    <t>RACKS PLANTA 2. ZONA C.</t>
  </si>
  <si>
    <t>Sum. y col. de armario Rack RACKS PLANTA 2.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</si>
  <si>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EK01Vp1e     </t>
  </si>
  <si>
    <t>RACKS PLANTA 2. ZONA D.</t>
  </si>
  <si>
    <t>Sum. y col. de armario Rack RACKS PLANTA 2.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</si>
  <si>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EK01Vp1d     </t>
  </si>
  <si>
    <t>RACKS PLANTA 2. ZONA  ALBERGUE.</t>
  </si>
  <si>
    <t>Sum. y col. de armario Rack RACKS PLANTA 2. ZONA ALBERGUE.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</si>
  <si>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EK01Vpbd     </t>
  </si>
  <si>
    <t>RACKS PLANTA B. ZONA A.</t>
  </si>
  <si>
    <t>Sum. y col. de armario Rack RACKS PLANTA BAJA. ZONA A.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</si>
  <si>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EK01Vpbc     </t>
  </si>
  <si>
    <t>RACKS PLANTA B. ZONA B.</t>
  </si>
  <si>
    <t>Sum. y col. de armario Rack RACKS PLANTA B. ZONA B..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</si>
  <si>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EK01Vpbb     </t>
  </si>
  <si>
    <t>RACKS PLANTA B. ZONA C.</t>
  </si>
  <si>
    <t>Sum. y col. de armario Rack RACKS PLANTA BAJA. ZONA C.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</si>
  <si>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 xml:space="preserve">EK01Vpba     </t>
  </si>
  <si>
    <t>RACKS PLANTA B. ZONA D.</t>
  </si>
  <si>
    <t>Sum. y col. de armario Rack RACKS PLANTA BAJA. ZONA D. Incorpora:
- Ventilacion con protección.
- Personalización cliente.
- Numeración U's.
- Regulacidor de potencia.
- Base Schuccos 19" sin interruptor 4 x rack
- Paneles y elementos indicados en planos de detalle.
Se incluyen accesorios, soportes y p.p. de material auxiliar para su montaje.</t>
  </si>
  <si>
    <t>03.01</t>
  </si>
  <si>
    <t xml:space="preserve">03.02        </t>
  </si>
  <si>
    <t>CANALIZACIONES Y CONDUCTORES</t>
  </si>
  <si>
    <t>AC6F-FTP-HF1-</t>
  </si>
  <si>
    <t>CABLE 10GPLUS 23 AWG F/FTP 4 PARES (BOBINA 1000M)</t>
  </si>
  <si>
    <t>Sum. y col. de Cable de 4 pares para transmisión de datos de Categoría 6A apantallado 10GPlus , con calibre de conductor de 23 AWG, diseño F/FTP, Apantallado par a par con cinta de poliester de aluminio y  pantalla general con cinta de poliester de aluminio.  Se incluye p.p. de material. auxiliar de montaje.</t>
  </si>
  <si>
    <t xml:space="preserve">HFOM4PDC08LU </t>
  </si>
  <si>
    <t>CABLE FIBRA ÓPTICA UNIVERSAL 12 FIBRAS  OM4</t>
  </si>
  <si>
    <t xml:space="preserve">Sum. y col. de Cable de 12 fibras ópticas para interior/exterior,multimodo 50/125 OM4, Ref: HFOM4PDC08LU,con fibras de protección ajustada, refuerzo de aramida y  cubierta LSFZH. Aplast. (N):1500,impacto (Nm): 5, Torsión (vueltas / m): 5, Fuego: IEC 60332-1, Temp. de funcionamiento:-20 °C a +60 °C, diámetro del núcleo: 50+/-2,5. Conforme iSO 11801:2002 .TSB 72.TiA/EiA 568B.y EN50173-1: .2002 para uso  en redes  LAN, Cubierta de color negro ,  Brand-Rex . Se incluye p.p. de material. auxiliar de montaje.
 </t>
  </si>
  <si>
    <t xml:space="preserve">EE62PSJ1Y    </t>
  </si>
  <si>
    <t>B. PERFORADA 200x100 GS+2T</t>
  </si>
  <si>
    <t>Sum. y col. de bandeja perforada, de 200x100 mm., galvanizado sendzimir, según UNE-EN 10142. Se incluyen 2 tabiques separadores, cable de cobre desnudo, p.p. de accesorios, uniones y soportes.</t>
  </si>
  <si>
    <t xml:space="preserve">EE62PSI1Y    </t>
  </si>
  <si>
    <t>B. PERFORADA 100x60 GS+2T</t>
  </si>
  <si>
    <t>Sum. y col. de bandeja perforada, de 100x60 mm., galvanizado sendzimir, según UNE-EN 10142. Se incluyen 2 tabiques separadores, cable de cobre desnudo, p.p. de accesorios, uniones y soportes.</t>
  </si>
  <si>
    <t>03.02</t>
  </si>
  <si>
    <t xml:space="preserve">03.03        </t>
  </si>
  <si>
    <t>ELEMENTOS TERMINALES</t>
  </si>
  <si>
    <t xml:space="preserve">EE062768     </t>
  </si>
  <si>
    <t>TOMA RJ-45 SIMON-27 27087-32.</t>
  </si>
  <si>
    <t>Sum. y col. de placa para 1 conector RJ-45 , o equivalente,  color blanco. Se incluye caja de empotrar universal o especial para pladur según arquitectura, placa, pieza intermedia y material auxiliar de montaje.</t>
  </si>
  <si>
    <t xml:space="preserve">EK04SC01     </t>
  </si>
  <si>
    <t>CONECTOR SUTP RJ45 cat6  + CAPUCHON</t>
  </si>
  <si>
    <t>Sum. y col. de conector hembra gama VDI COBRE, RJ45, Cat-6, UTP. Se incluye capuchón sujetacables</t>
  </si>
  <si>
    <t xml:space="preserve">EVD_C0108    </t>
  </si>
  <si>
    <t>SUMINISTRO E INSTALACIÓN LATIGUILLO 10GPLUS S/FTP 4 PARES RJ45 -</t>
  </si>
  <si>
    <t>Sum. y col. de Latiguillo de 4 pares RJ45-RJ45 de Categoría 6A apantallado 10GPlus, Ref.AC6PCG030-888HB, conductores flexibles de calibre 27 AWG, Diámetro nominal del cable: Stranded - 6,0 mm, Temperatura de funcionamiento de 0 º C a 50 º C a 93% la humedad relativa, sin condensación. Diseño S/FTP, cubierta libre de halógenos LS/OH de acuerdo IEC 332.1, de longitud 3m , color Gris, Brand-Rex  o equivalente. Totalmente instalado y comprobado, con parte proporcional de accesorios y aprobado por D.F.</t>
  </si>
  <si>
    <t>03.03</t>
  </si>
  <si>
    <t xml:space="preserve">03.04        </t>
  </si>
  <si>
    <t xml:space="preserve">EKCEPU00     </t>
  </si>
  <si>
    <t>CERTIFICADO VERIFICACION PUNTOS</t>
  </si>
  <si>
    <t>Certificado de verificación de todos los puntos de la instalación.</t>
  </si>
  <si>
    <t xml:space="preserve">EMARC01      </t>
  </si>
  <si>
    <t>MARCAJE</t>
  </si>
  <si>
    <t>Marcaje y etiquetaje en los 2 extremos de todo el cableado instalado.</t>
  </si>
  <si>
    <t>03.04</t>
  </si>
  <si>
    <t>03</t>
  </si>
  <si>
    <t xml:space="preserve">04           </t>
  </si>
  <si>
    <t>SEÑALES DÉBILES</t>
  </si>
  <si>
    <t xml:space="preserve">04.01        </t>
  </si>
  <si>
    <t>MEGAFONIA</t>
  </si>
  <si>
    <t xml:space="preserve">04.01.01     </t>
  </si>
  <si>
    <t>NOTAS PREVIAS</t>
  </si>
  <si>
    <t xml:space="preserve">EANOT10      </t>
  </si>
  <si>
    <t>NOTAS</t>
  </si>
  <si>
    <t xml:space="preserve">Nota 1: La empresa adjudicataria presentará muestras de todos los materiales antes de su compra para su aprobación.
Nota 2: La colocación de los elementos vistos deberá contar con la aprobación previa del arquitecto director de la obra.
Nota 3: La empresa adjudicataria presentará a la Dirección de Obra planos de montaje y taller y esquemas de fuerza y control de las instalaciones para su aprobación antes del montaje.
Nota 4: La empresa adjudicataria adoptará todas las medidas de Seguridad, individuales y colectivas, que las Normativas de Panamá recojan para este tipo de instalaciones.
Nota 5: Las partidas que se detallan a continuación, en su precio va incluido el 3 % de costes indirectos.
Nota 6: El instalador aportará la documentación final de obra y la documentación gráfica que exija la Dirección Facultativa.
Nota 7: Las diferentes partidas de este capítulo se considerarán con el material  totalmente colocado y en perfecto estado. Incluso con las piezas especiales, soportes y el material auxiliar que se requiera en cada caso. Se realizarán las pruebas pertinentes para verificar su correcto funcionamiento y aquellas que pueda determinar la Dirección Facultativa. Cualquier modificación en los materiales prescritos deberá ser aprobado por la Dirección Facultativa. Se incluirà, en todos los casos, la recogida y selección del material de deshecho, traslado a vertedero homologado y pago de las tasas pertinentes. </t>
  </si>
  <si>
    <t>04.01.01</t>
  </si>
  <si>
    <t xml:space="preserve">04.01.02     </t>
  </si>
  <si>
    <t>INSTALACION</t>
  </si>
  <si>
    <t xml:space="preserve">ACECSXR3000  </t>
  </si>
  <si>
    <t>CENTRAL TELEFÓNICA</t>
  </si>
  <si>
    <t>Sum. y col. de Central telefónica Xorcom XR3000 formato rack 19" 2U, con procesador Intel Core 2 Duo E8400 (or Quad-Core - optional),Input/Output ports for Asterisk peripheral device support. Maximo 300 llamadas concurrentes, hasta 1000 usuarios. Se incluye p.p. de material auxiliar de montaje.</t>
  </si>
  <si>
    <t xml:space="preserve">LC1-WM06E8   </t>
  </si>
  <si>
    <t>ALTAVOZ MODULAR , 4", 6W/95DB, GRAN ÁNGULO APERTURA: 124°/4KHZ/-</t>
  </si>
  <si>
    <t>Sum. y col. de Altavoz Modular , 4", 6W/95dB, gran ángulo apertura: 124°/4kHz/-6dB, rejilla acero, blanco RAL 9010, 100V. Para techos bajos, sin accesorio de montaje. Certificado EVAC. Según UNE-EN 54-24. Se incluye p.p. de material auxiliar de montaje.</t>
  </si>
  <si>
    <t xml:space="preserve">LC1-MFD      </t>
  </si>
  <si>
    <t>CÚPULA IGNÍFUGA, ACERO, ROJO RAL 3000</t>
  </si>
  <si>
    <t>Sum. y col. de Cúpula ignífuga, acero, rojo RAL 3000, incluye conector cerámico aéreo con fusible térmico para conexión con cable RFxx. Certificado EVAC según UNE-EN 54-24. Se incluye p.p. de material auxiliar de montaje.</t>
  </si>
  <si>
    <t xml:space="preserve">LB1-UM50E-D  </t>
  </si>
  <si>
    <t>CAJA MUSICAL, EVAC</t>
  </si>
  <si>
    <t>Sum. y col. de Caja musical, EVAC según UNE-EN 54-24, 50W, 3-vías, 129,35 aluminio, gris RAL 7021, IP65, 70/100V/8?. Se incluye p.p. de material auxiliar de montaje.</t>
  </si>
  <si>
    <t xml:space="preserve">LP1-UC10E-1  </t>
  </si>
  <si>
    <t>PROYECTOR UNIDIRECCIONAL, 10W/96DB</t>
  </si>
  <si>
    <t>Sum. y col. de Proyector unidireccional, 10W/96dB, selección 1/1, 1/2, 1/4, 1/8 potencias, ABS, blanco RAL9010, rejilla gris, IP65, 100V. Certificado EVAC según UNE-EN 54-24. Se incluye p.p. de material auxiliar de montaje.</t>
  </si>
  <si>
    <t xml:space="preserve">LBB194900    </t>
  </si>
  <si>
    <t>MICRÓFONO DE CUELLO DE CISNE</t>
  </si>
  <si>
    <t>Sum. y col. de Micrófono de cuello de cisne, condensador, cardiode, unidireccional., &lt;200?, XLR 3-pines. Se incluye p.p. de material auxiliar de montaje.</t>
  </si>
  <si>
    <t xml:space="preserve">LBC122701    </t>
  </si>
  <si>
    <t>BASE PESADA DE SOBREMESA MICRÓFONO LBB1949/00</t>
  </si>
  <si>
    <t>Sum. y col. de Base pesada de sobremesa Micrófono LBB1949/00, 995 g. Se incluye p.p. de material auxiliar de montaje.</t>
  </si>
  <si>
    <t>PLE-1MA120-EU</t>
  </si>
  <si>
    <t>AMPLIFICADOR DE MEZCLA, 120W, 1 ZONA, 4 ENT.</t>
  </si>
  <si>
    <t>Sum. y col. de Amplificador de mezcla, 120W, 1 zona, 4 entradas de micro/línea, 1 de 100V, 1 de emergencia, 3 de música, salidas a 1V, 70V, 100V y 8?, para sobremesa y mueble rack, escuadras 19" incluidas, 2U. Se incluye p.p. de material auxiliar de montaje.</t>
  </si>
  <si>
    <t xml:space="preserve">PRS-CSR      </t>
  </si>
  <si>
    <t>ESTACIÓN DE LLAMADA REMOTA, PTT, LEDS DE ESTADO</t>
  </si>
  <si>
    <t>Sum. y col. de Estación de llamada remota, PTT, LEDS de estado, con conexión cable UTP CAT5 para interfaz de fibra óptica PRS-CSI, certificado EVAC según UNE-EN 54-16. Se incluye p.p. de material auxiliar de montaje.</t>
  </si>
  <si>
    <t xml:space="preserve">PRS-CSNKP    </t>
  </si>
  <si>
    <t>TECLADO NUMÉRICO CON SELECCIÓN DE ZONAS Y PIN DE 312,00</t>
  </si>
  <si>
    <t>Sum. y col. de Teclado numérico con selección de zonas y PIN de 312,00 seguridad para estaciones de llamada LBB4430/00 y PRS-CSR, certificado EVAC según UNE-EN 54-16. Se incluye p.p. de material auxiliar de montaje.</t>
  </si>
  <si>
    <t xml:space="preserve">LBB44300     </t>
  </si>
  <si>
    <t>TECLADO DE 8 TECLAS PROGRAMABLES</t>
  </si>
  <si>
    <t>Sum. y col. de Teclado de 8 teclas programables para estación de llamada básica, DSP, certificado EVAC según UNE-EN 54-16. Se incluye p.p. de material auxiliar de montaje.</t>
  </si>
  <si>
    <t xml:space="preserve">PRS-NCO3     </t>
  </si>
  <si>
    <t>CONTROLADOR DE RED FIBRA ÓPTICA</t>
  </si>
  <si>
    <t>Sum. y col. de Controlador de Red fibra óptica, mensajes pregrabados, servidor web, conexión remota para programación, diagnosticos, y lista de eventos, certificado EVAC según UNE-EN 54-16, 2U. Se incluye p.p. de material auxiliar de montaje.</t>
  </si>
  <si>
    <t xml:space="preserve">PRS-16MCI    </t>
  </si>
  <si>
    <t>INTERFACE MULTICANAL FIBRA ÓPTICA ANALOGICO</t>
  </si>
  <si>
    <t>Sum. y col. de Interface multicanal fibra óptica a analogico, para conexión hasta 16 etapas de amplificación de PRS-xBxxx, certificado EVAC según UNE-EN 54-16, 2U. Se incluye p.p. de material auxiliar de montaje.</t>
  </si>
  <si>
    <t xml:space="preserve">PRS-8B060-EU </t>
  </si>
  <si>
    <t>AMPLIFICADOR DE POTENCIA 8 ZONAS</t>
  </si>
  <si>
    <t>Sum. y col. de Amplificador de potencia 8 zonas x 60W, concexión a PRS-16MCI, certificado EVAC según UNE-EN 54-16, 2U. Se incluye p.p. de material auxiliar de montaje.</t>
  </si>
  <si>
    <t xml:space="preserve">PRS-4B125-EU </t>
  </si>
  <si>
    <t>AMPLIFICADOR DE POTENCIA 4 ZONAS</t>
  </si>
  <si>
    <t>Sum. y col. de Amplificador de potencia 4 zonas x 125W, conexión a PRS-16MCI, certificado EVAC según UNE-EN 54-16, 2U. Se incluye p.p. de material auxiliar de montaje.</t>
  </si>
  <si>
    <t xml:space="preserve">PRS-1B500-EU </t>
  </si>
  <si>
    <t>AMPLIFICADOR DE POTENCIA 1 ZONA</t>
  </si>
  <si>
    <t>Sum. y col. de Amplificador de potencia 1 zona x 500W, conexión a PRS-16MCI, certificado EVAC según UNE-EN 54-16, 2U. Se incluye p.p. de material auxiliar de montaje.</t>
  </si>
  <si>
    <t xml:space="preserve">LBB444300    </t>
  </si>
  <si>
    <t>TARJETA DE SUPERVISIÓN DE BIFURCACIÓN O FINAL DE LÍNEA</t>
  </si>
  <si>
    <t>Sum. y col. de Tarjeta de supervisión de bifurcación o final de línea, certificado EVAC según UNE-EN 54-16. Se incluye p.p. de material auxiliar de montaje.</t>
  </si>
  <si>
    <t xml:space="preserve">PRS1B500EU   </t>
  </si>
  <si>
    <t xml:space="preserve">PRS-CSI      </t>
  </si>
  <si>
    <t>INTERFAZ DE FIBRA ÓPTICA A CABLE CAT5</t>
  </si>
  <si>
    <t>Sum. y col. de Interfaz de fibra óptica a cable CAT5 para estación de llamada remota, PRS-CSR, certificado EVAC según UNE-EN 54-16. Se incluye p.p. de material auxiliar de montaje.</t>
  </si>
  <si>
    <t>SNTR-SPS120P4</t>
  </si>
  <si>
    <t>FUENTE DE ALIMENTACION PARA INERFACE DINAMICOS DE FIBRA</t>
  </si>
  <si>
    <t>Sum. y col. de Fuente de alimentacion para inerface dinamicos de fibra REF. DR-120-48. Se incluye p.p. de material auxiliar de montaje.</t>
  </si>
  <si>
    <t xml:space="preserve">LBB441601    </t>
  </si>
  <si>
    <t>UNIDAD DE CABLE FIBRA ÓPTICA 0,5M CON CONECTORES DE RED</t>
  </si>
  <si>
    <t>Sum. y col. de Unidad de cable fibra óptica 0,5m con conectores de red. Se incluye p.p. de material auxiliar de montaje.</t>
  </si>
  <si>
    <t xml:space="preserve">LBB441602    </t>
  </si>
  <si>
    <t>UNIDAD DE FIBRA ÓPTICA 2M CON CONECTORES DE RED</t>
  </si>
  <si>
    <t>Sum. y col. de Unidad de fibra óptica 2m con conectores de red. Se incluye p.p. de material auxiliar de montaje.</t>
  </si>
  <si>
    <t xml:space="preserve">PRS-48CH12   </t>
  </si>
  <si>
    <t>CARGADOR Y FUENTE DE ALIMENTACIÓN Y CARGADOR 12A BATERIAS 48VCC</t>
  </si>
  <si>
    <t>Sum. y col. de Cargador y fuente de alimentación y cargador 12A de baterias 48 Vcc. Salidas protegidas: 6 x 40A, 3 x 5A , corriente alimentación de reserva 150A., protección contra caídas en tensión y sobretensiones, certificado EVAC según EN 54?4, Baterias no incluidas. Se incluye p.p. de material auxiliar de montaje.</t>
  </si>
  <si>
    <t>SNTR-BAT-LV20</t>
  </si>
  <si>
    <t>BATERÍA LV200 12V 200AH. 523 X 240 X 220 MM.</t>
  </si>
  <si>
    <t>Sum. y col. de Batería LV200 12V 200Ah. 523 x 240 x 220 mm. Se incluye p.p. de material auxiliar de montaje.</t>
  </si>
  <si>
    <t xml:space="preserve">SNTR-33-6080 </t>
  </si>
  <si>
    <t>ARMARIO RACK DE 600X800, 33 U DE ALTURA</t>
  </si>
  <si>
    <t>Sum. y col. de Armario rack de 600x800, 33 U de altura, puerta de cristal con cerradura y ruedas, completamente cableado, terminado en bornas para cada una de las zonas, etiquetado, programación básica, protecciones eléctricas, incluida documentación de equipos. Se incluye p.p. de material auxiliar de montaje.</t>
  </si>
  <si>
    <t xml:space="preserve">PEM          </t>
  </si>
  <si>
    <t>PRECONFIGURACIÓN EN FÁBRICA</t>
  </si>
  <si>
    <t>Pruebas, ajuste y programación de sistema de megafonía. Curso de operario al usuario (instalación previamente
timbrada y comprobada correctamente). precio por jornada
de trabajo y operario. NO incluye dietas ni desplazamientos.</t>
  </si>
  <si>
    <t xml:space="preserve">APRE01       </t>
  </si>
  <si>
    <t>Preconfiguración en fábrica de sistema por personal técnico de ACE Business Group. Según indicaciones del cliente, a realizar con anterioridad al envío del material.</t>
  </si>
  <si>
    <t xml:space="preserve">APRE02       </t>
  </si>
  <si>
    <t>PUESTA EN MARCHA "ON-SITE"</t>
  </si>
  <si>
    <t>Puesta en marcha por personal certificado por ACE Business Group.
Para la puesta en marcha la totalidad de los componentes del sistema se encontrarán cableados e instalados.
El personal de Advantecnia dispondrá de accesibilidad plena a los componentes del sistema.
Se incluye formación a personal, no así desplazamiento, a impartir en los momentos inmediatamente posteriores a la conclusión del proceso de puesta en marcha.</t>
  </si>
  <si>
    <t xml:space="preserve">ACECBL1-5    </t>
  </si>
  <si>
    <t>CABLE DE ALTAVOZ DE 2 X 1.5 MM2 APANTALLADO LIBRE halogenos</t>
  </si>
  <si>
    <t>Sum. y col. de cable de altavoz de 2x1,5 mm², apantallado, libre de halógenos. Se incluye p.p. de material auxiliar de montaje.</t>
  </si>
  <si>
    <t xml:space="preserve">ACEEQIP      </t>
  </si>
  <si>
    <t>PUNTO DE CONEXIÓN EQUIPO</t>
  </si>
  <si>
    <t>Sum. y col. de punto de conexión de equipo. Se incluye p.p. de material auxiliar de montaje.</t>
  </si>
  <si>
    <t>04.01.02</t>
  </si>
  <si>
    <t>04.01</t>
  </si>
  <si>
    <t xml:space="preserve">04.02        </t>
  </si>
  <si>
    <t>SISTEMA DE GESTION DE TURNOS</t>
  </si>
  <si>
    <t>ACE53120200ES</t>
  </si>
  <si>
    <t>CONSOLA DE SOBREMESA CON FUNCIÓN VOIP DE TIPO TELÉFONO CON SISTE</t>
  </si>
  <si>
    <t>Sum. y col. de Consola de sobremesa con función VoIP de tipo teléfono con sistema operativo. Incluye licencia Consola monitorización WEB. Se incluye material auxiliar de montaje.</t>
  </si>
  <si>
    <t>ACE80090205ES</t>
  </si>
  <si>
    <t>CARTEL LUMINOSO DE PASILLO 2 COLORES. MASTER ADVANTCALL  CARTEL</t>
  </si>
  <si>
    <t>Sum. y col. de Cartel luminoso de pasillo 2 colores. Master AdvantCall. Cartel luminoso de pasillo con iluminación periférica (Rojo, Verde y Azul). Múltiples frecuencias de parpadeo en función de la prioridad de la alarma. Espacio frontal reservado a la señalización del número de habitación u otra información, personalizable. Idioma: español. Electrónica Master. Montaje superficial. Dimensiones exteriores 230x230 mm. Se incluye material auxiliar de montaje.</t>
  </si>
  <si>
    <t>ACE51010103ES</t>
  </si>
  <si>
    <t>HARDWARE SERVIDOR PREMIUM PARA SOLUCIONES ADVANTCARE O ADVANTCON</t>
  </si>
  <si>
    <t>Sum. y col. de Hardware servidor Premium para soluciones AdvantCare o AdvantControl. Instalación en rack 19", ocupa 1U. Fanless, con disipadores internos, y alimentación externa. Procesador Intel Core 2 Duo. Alberga el software Server de los sistemas de ACE Business Group, comunicaciones TCP/IP con dispositivos de control e intercomunicación. Se incluye p.p. de material auxiliar de montaje.</t>
  </si>
  <si>
    <t xml:space="preserve">ACEWIN7DT    </t>
  </si>
  <si>
    <t>LICENCIA WINDOWS 7 PROFESSIONAL</t>
  </si>
  <si>
    <t>Sum. e instalación de Licencia Windows 7 Professional</t>
  </si>
  <si>
    <t xml:space="preserve">TV32         </t>
  </si>
  <si>
    <t>MONITOR PARA VISUALIZACIÓN DE TURNOS</t>
  </si>
  <si>
    <t>Sum.y col. de Televisión LED Full HD 32" TDT/C//S2, para visualización de turnos. Se incluye material auxiliar de montaje.</t>
  </si>
  <si>
    <t xml:space="preserve">ACE2884GA    </t>
  </si>
  <si>
    <t>DISPENSADOR AUTOMÁTICO DE TICKETS EN PEDESTAL MULTIMEDIA</t>
  </si>
  <si>
    <t>Sum. y col. de dispensador automático de tickets en pedestal multimedia, con pantalla táctil de 17", ordenador multimedia, altavoces incorporados, lector de código de barras y banda magnética, software de información e impresora de justificantes de visita. Requiere dos conexiones TCP/IP. Incluso accesorios de montaje y material auxiliar.</t>
  </si>
  <si>
    <t xml:space="preserve">ACE2885GA    </t>
  </si>
  <si>
    <t>DISPENSADOR MANUAL DE TICKETS DE SOBREMESA</t>
  </si>
  <si>
    <t xml:space="preserve">Sum. y col. de dispensador manual de tickets de sobremesa con conexión TCP/IP, botonera, y carátula configurada de 1 a 5 pulsadores. Incluyendo soporte de sobremesa y material auxiliar. Completamente instalado. </t>
  </si>
  <si>
    <t>ACEALTIPS760q</t>
  </si>
  <si>
    <t>ALTAVOZ IP DE TECHO 13W DE SALIDA SONORA</t>
  </si>
  <si>
    <t>Sum. y col. de altavoz IP de techo 13W de salida sonora.  Características:
* Potencia nominal: 13W. 
* Alimentación POE. 
* 3 extensiones PBX. 
* Microfono incorporado.
* 1x RJ45, LED´s (estado del dispositivo). 
* Dimensiones:215 mm
* Instalación: Techo
* Peso: 1,1 Kg
* Soporte remoto vía web.
Se incluye material auxiliar de montaje.</t>
  </si>
  <si>
    <t xml:space="preserve">E17CC010     </t>
  </si>
  <si>
    <t>CIRCUITO MONOF. POTENCIA 10 A.</t>
  </si>
  <si>
    <t>Circuito alimentación realizado con tubo PVC corrugado M 20/gp5, conductores de cobre rígido de 1,5 mm2, aislamiento VV 750 V., en sistema monofásico (fase y neutro), incluido p./p. de cajas de registro y regletas de conexión.</t>
  </si>
  <si>
    <t xml:space="preserve">USIM6025     </t>
  </si>
  <si>
    <t>GRUPO 2 INTERRUPTORES MARFIL</t>
  </si>
  <si>
    <t>Sum. y col. de punto doble interruptor realizado con tubo PVC corrugado de M 20/gp5 y conductor rigido de 1,5 mm2 de Cu., y aislamiento VV 750 V., incluyendo caja de registro, caja de mecanismo universal con tornillos, doble interruptor Simon serie 75, instalado. , ref. 75398-39, 75026-31, 75910-39, 75610-31. Se incluye material auxiliar de montaje.</t>
  </si>
  <si>
    <t xml:space="preserve">E17CC030     </t>
  </si>
  <si>
    <t>CIRCUITO MONOF. POTENCIA 20 A. - PASE/ESPERE</t>
  </si>
  <si>
    <t>Sum. y col. de circuito pase/espere, realizado con tubo PVC corrugado M 25/gp5, conductores de cobre rígido de 4 mm2, aislamiento VV 750 V., en sistema monofásico (fase neutro), incluido p./p. de cajas de registro y regletas de conexión. Se incluye material auxiliar de montaje.</t>
  </si>
  <si>
    <t xml:space="preserve">UTP90m       </t>
  </si>
  <si>
    <t>PUNTO DE ACCESO DE RED RJ45</t>
  </si>
  <si>
    <t xml:space="preserve">Instalación de punto lógico sencillo de datos, para cable de pares F/FTP (cable no incluido) consistente en el conexionado, certificación y verificación (FLUKE). Incluye módulos de conexión en ambos extremos y p.p. de pequeño material. </t>
  </si>
  <si>
    <t>AC6PNLF240K2M</t>
  </si>
  <si>
    <t>PANEL REPARTIDOR 10GPLUS RJ45 APANTALLADO 19", 1U 24 PUERTOS</t>
  </si>
  <si>
    <t>Sum. y col. de Panel repartidor 10GPlus de Categoría 6A  apantallado,  Ref.AC6PNLF240K2M, con 4 módulos de 6 conectores, para rack de 19", 1U de altura, incluye gestión trasera  de cables, 24 puertos RJ45, Color: RAL 9005 Negro, Regletas: LSA estil IDC.Cableado estándar: EIA/TIA 568A/B. Conforme a Categoría 6A, Clase EA, Brand-Rex .  Se incluye p.p. de material. auxiliar de montaje.</t>
  </si>
  <si>
    <t xml:space="preserve">MMCACCCM006  </t>
  </si>
  <si>
    <t>PASAHILOS HORIZONTAL DE CEPILLO 19", 1UA</t>
  </si>
  <si>
    <t>Sum. y col. de Pasa hilos  horizontal 19", con cepillo integrado al centro del panel, 1U, construcción en acero suave 1,5mm., de color negro . Ref.MMCACCCM006,Brand-Rex. Se incluye p.p. de material. auxiliar de montaje.</t>
  </si>
  <si>
    <t>AC6PCG010-888</t>
  </si>
  <si>
    <t>LATIGUILLO 10GPLUS S/FTP 4 PARES RJ45 - RJ45  LS/OH 2M .COLOR GR</t>
  </si>
  <si>
    <t>Sum. y col. de Latiguillo de 4 pares RJ45-RJ45 de Categoría 6A apantallado 10GPlus, Ref.AC6PCG010-888HB, conductores flexibles de calibre 27 AWG, Diámetro nominal del cable: Stranded - 6,0 mm, Temperatura de funcionamiento de 0 º C a 50 º C a 93% la humedad relativa, sin condensación. Diseño S/FTP, cubierta libre de halógenos LS/OH de acuerdo IEC 332.1, de longitud 2m , color Gris, Brand-Rex . Se incluye p.p. de material. auxiliar de montaje.</t>
  </si>
  <si>
    <t>04.02</t>
  </si>
  <si>
    <t xml:space="preserve">04.03        </t>
  </si>
  <si>
    <t>SISTEMA COMUNICACION PACIENTE/ENFERMERA</t>
  </si>
  <si>
    <t>ACE80061900ES</t>
  </si>
  <si>
    <t>INTERCOMUNICADOR MANOS LIBRES. BOXCOM VOIP SIP. ADVANTCALL</t>
  </si>
  <si>
    <t>Sum. y col. de Unidad intercomunicador manos libres. BoxCOM VoIP SIP. AdvantCall. Unidades intercomunicación manos libres. Electrónica BoxCOM VoIP. Montaje superficial. Dimensiones: 80x80 mm. Se incluye material auxiliar de montaje.</t>
  </si>
  <si>
    <t>ACE80080301ES</t>
  </si>
  <si>
    <t>PULSADOR PRESENCIA. SLAVE ADVANTCALL</t>
  </si>
  <si>
    <t>Sum. y col. de Unidad pulsador presencia. Slave AdvantCall. Unidad pulsador de color verde. Forma representativa, etiqueta identificativa "Presencia" y texto Braille. Idioma: español.  Incluye cuceta de conexión. Electrónica Slave. Montaje superficial. Dimensiones 80x80 mm. Se incluye material auxiliar de montaje.</t>
  </si>
  <si>
    <t>ACE80030301ES</t>
  </si>
  <si>
    <t>PULSADOR DE ALARMA DOCTOR -CÓDIGO AZUL-. SLAVE ADVANTCALL</t>
  </si>
  <si>
    <t>Sum. y col. de Unidad pulsador de alarma a Doctor -código azul-. Slave AdvantCall. Unidad pulsador de color azul para código azul. Forma representativa, etiqueta identificativa "Doctor" y texto Braille. Idioma: español. Incluye cruceta de conexión. Electrónica Slave. Montaje superficial. Dimensiones 80x80 mm. Se incluye material auxiliar de montaje.</t>
  </si>
  <si>
    <t>ACE80030101ES</t>
  </si>
  <si>
    <t>PULSADOR DE ALARMA DOCTOR -CÓDIGO AZUL-. MASTER ADVANTCALL</t>
  </si>
  <si>
    <t>Sum. y col. de Unidad pulsador de alarma a Doctor -código azul-. Master AdvantCall. Unidad pulsador de color azul para código azul. Forma representativa, etiqueta identificativa "Doctor" y texto Braille. Idioma: español. Incluye cruceta de conexión. Electrónica Máster. Montaje superficial. Dimensiones 80x80 mm. Se incluye material auxiliar de montaje.</t>
  </si>
  <si>
    <t>ACE80010206ES</t>
  </si>
  <si>
    <t>PULSADOR DE LLAMADA CON USB. MASTER ADVANTCALL</t>
  </si>
  <si>
    <t>Sum. y col. de Unidad pulsador de llamada con USB. Master AdvantCall. Unidad pulsador de color rojo de llamada a enfermera. Forma representativa, etiqueta identificativa "Llamada" y texto Braille. Idioma: español. Incluye USB para conexión de pulsador tipo pera. Electrónica Master. Montaje superficial. Dimensiones 80x80 mm. Se incluye material auxiliar de montaje.</t>
  </si>
  <si>
    <t>ACE31020101ES</t>
  </si>
  <si>
    <t>PULSADOR PERA 1 PULSADOR</t>
  </si>
  <si>
    <t>Sum. y col. de Pulsador pera 1 pulsador. Pulsador tipo "pera" con pulsador de llamada integrado Advantecnia. Mando de cama, con cordón de dos metros de longitud, acabado en conector USB con pulsador de llamada en un extremo. Se incluye material auxiliar de montaje.</t>
  </si>
  <si>
    <t>ACE80020207ES</t>
  </si>
  <si>
    <t>UNIDAD PULSADOR DE ALARMA SOS CON TIRADOR DE ASEO MASTER ADVANT</t>
  </si>
  <si>
    <t>Sum. y col. de unidad pulsador de alarma SOS con tirador de aseo Master AdvantCall. Unidad pulsador de color rojo de llamada con tirador de aseo. Forma representativa, etiqueta identificativa "SOS" y texto Braille. Idioma: español.  Electrónica Master. Montaje superficial. Dimensiones 80x80 mm
Se incluye material auxiliar de montaje.</t>
  </si>
  <si>
    <t>ACE80080201ES</t>
  </si>
  <si>
    <t>UNIDAD PULSADOR DE PRESENCIA MASTER ADVANTCALL</t>
  </si>
  <si>
    <t>Sum. y col. de Unidad pulsador de presencia Master AdvantCall.  Unidad pulsador de color verde para marcación de presencia de enfermera y posterior cancelación. Forma representativa, etiqueta identificativa "Presencia" y texto Braille. Idioma: español.  Electrónica Master. Montaje superficial. Dimensiones 80x80 mm. Se incluye material auxiliar de montaje.</t>
  </si>
  <si>
    <t>ACE80010306ES</t>
  </si>
  <si>
    <t>UNIDAD PULSADOR DE LLAMADA CON USB. SLAVE ADVANTCALL</t>
  </si>
  <si>
    <t>Sum. y col. de Unidad pulsador de llamada con USB. Slave AdvantCall. Unidad pulsador de color rojo de llamada a enfermera. Forma representativa, etiqueta identificativa "Llamada" y texto Braille. Idioma: español. Incluye USB para conexión de pulsador tipo pera. Electrónica Slave. Montaje superficial. Dimensiones 80x80 mm. Se incluye material auxiliar de montaje.</t>
  </si>
  <si>
    <t>ACE41020309ES</t>
  </si>
  <si>
    <t>INDICADOR LUMINOSO DE 24 VDC CON LEDS DE 3 COLORES SECTORIZADOS</t>
  </si>
  <si>
    <t>Sum. y col. de Indicador luminoso de 24 Vdc con LEDs de 3 colores sectorizados. Advantecnia.  Utilizado para luz de exterior de habitación o de pasillo, proporciona cuatro estados de iluminación en diferentes campos y colores: Rojo, Azul y Verde. Conexiones en RJ  (24Vdc). Marco europeo. Se incluye material auxiliar de montaje.</t>
  </si>
  <si>
    <t>04.03</t>
  </si>
  <si>
    <t xml:space="preserve">04.04        </t>
  </si>
  <si>
    <t>CONTROL  DE ACCESOS</t>
  </si>
  <si>
    <t xml:space="preserve">ACE3104DT    </t>
  </si>
  <si>
    <t>ACCESSBOX LECTOR EXTERNO IP</t>
  </si>
  <si>
    <t>Sum. y col. de AccessBox Lector externo IP. Se incluye p.p. de material auxiliar de montaje.</t>
  </si>
  <si>
    <t xml:space="preserve">ACECTELTR    </t>
  </si>
  <si>
    <t>CERRADERO ELÉCTRICO, BOBINA ESTÁNDAR DE 12VCA.</t>
  </si>
  <si>
    <t>Sum. y col. de Cerradero eléctrico, Bobina estándar de 12Vca. Se incluye p.p. de material auxiliar de montaje.</t>
  </si>
  <si>
    <t xml:space="preserve">ACEAMSUIDT   </t>
  </si>
  <si>
    <t>ACCESSBOX ACCESS MANAGER, HASTA 150 DISPOSITIVOS</t>
  </si>
  <si>
    <t>Sum. y col. de AccessBox Access Manager, hasta 150 dispositivos. Se incluye p.p. de material auxiliar de montaje.</t>
  </si>
  <si>
    <t xml:space="preserve">E17CC030A    </t>
  </si>
  <si>
    <t>CIRCUITO MONOF. POTENCIA 20 A. - CONTROL DE ACCESO</t>
  </si>
  <si>
    <t>Circuito control de accesos, realizado con tubo PVC corrugado M 25/gp5, conductores de cobre rígido de 4 mm2, aislamiento VV 750 V., en sistema monofásico (fase neutro), incluido p./p. de cajas de registro y regletas de conexión.</t>
  </si>
  <si>
    <t>04.04</t>
  </si>
  <si>
    <t xml:space="preserve">04.05        </t>
  </si>
  <si>
    <t>CIRCUITO CERRADO TELEVISIÓN</t>
  </si>
  <si>
    <t>ACEELGLCV5300</t>
  </si>
  <si>
    <t>CAMARA DOMO COLOR 650 LINEAS ANTIVANDALICA. CCD 1/3"</t>
  </si>
  <si>
    <t>Sum. y col. de Camara DOMO color 650 lineas ANTIVANDALICA. CCD 1/3" ExView Had II. Lente de 2,8 a 11 mm. Sensibilidad 0,03 lux. Sense Up X512. Filtros 2D y 3 D DNR. Dia/Noche real con Iris Mecanico. Areas de enmascaramiento. Video motion. Zoom Digital 16X. Mirror/Rotate. Alimentación dual 12/24 V. IP 66. Completamente instalado, configurado, puesto en marcha y funcionando.</t>
  </si>
  <si>
    <t xml:space="preserve">ACEEDVR720UO </t>
  </si>
  <si>
    <t>GRABADOR DIGITAL DE VIDEO DE 16 ENT. VIDEO Y 8 CANALES DE AUDIO</t>
  </si>
  <si>
    <t>Sum. y col. de Grabador Digital de video de 16 entradas de video y 8 canales de Audio. DUAL STREAMING. 400 Frames en D1 (720x576);tiempo real por canal. Las entradas pueden ser analogica o IP (puede ser Hibrido o NVR a elegir). Comprensión H624. USB. Conexión móvil 3G (Android, Symbian, Ipad, Iphone). Reducidas dimensiones. Manejo Ratón (incluido), frontal y control remoto. Control PTZ Salida HDMI(1080p). CMS gratuito. Analisis de Video Inteligente en un canal. Soporta WIFI y 3 G (opcionales) 4 ent/1 sal. Alarmas. Tecnología Icloud. Envio FTP. Disco Duro 500GB. Completamente instalado, configurado, puesto en marcha y funcionando.</t>
  </si>
  <si>
    <t>04.05</t>
  </si>
  <si>
    <t xml:space="preserve">04.06        </t>
  </si>
  <si>
    <t>SEGURIDAD</t>
  </si>
  <si>
    <t xml:space="preserve">04.06.01     </t>
  </si>
  <si>
    <t>CENTRAL</t>
  </si>
  <si>
    <t xml:space="preserve">EB02PF02     </t>
  </si>
  <si>
    <t>CENTRAL ROBO P.F. CR-180.</t>
  </si>
  <si>
    <t>04.06.01</t>
  </si>
  <si>
    <t xml:space="preserve">04.06.02     </t>
  </si>
  <si>
    <t>ELEMENTOS DE CAMPO</t>
  </si>
  <si>
    <t xml:space="preserve">EB04PL22     </t>
  </si>
  <si>
    <t>DETECTOR P.F. DUET.</t>
  </si>
  <si>
    <t>Sum. y col. de detector de doble tecnologia (infrarrojo+microndas) con alta inmunidad a falsas alarmas por microporcesamiento. Angulo de detección de 100º. Alcance de 24x18 m. Hasta 6 lentes intercambiables para ajustar la cobertura. Detecta ángulo 0. Incorpora tamper independiente. Dispone de filtro de protección contra interferencias. Rango de detección ajustable de 25 a 100%. Altura máxima de instalación de 3'6 m. Se incluye material auxiliar de montaje.</t>
  </si>
  <si>
    <t xml:space="preserve">EB06PL07     </t>
  </si>
  <si>
    <t>CONTACTO MAGNETICO P.F. 1085T-N.</t>
  </si>
  <si>
    <t>Sum. y col. de contacto magnético de superficie , con imán, fijación por tuercas, espaciador y tapa incluidos. Distancia máxima: 19 mm. Dimensiones: 63x15x13 mm. Se incluye material auxiliar de montaje.</t>
  </si>
  <si>
    <t>04.06.02</t>
  </si>
  <si>
    <t xml:space="preserve">04.06.03     </t>
  </si>
  <si>
    <t>CANALIZACIONES Y CABLEADO</t>
  </si>
  <si>
    <t xml:space="preserve">EE03CO08     </t>
  </si>
  <si>
    <t>TUBO REFLEX DE 16 mm.</t>
  </si>
  <si>
    <t>Sum. y col. de tubo corrugado de P.V.C. forrado, no propagador de la llama, de diámetro exterior 20 mm.  Grado de protección 7. IP-42. Se incluye p.p. de grapas.</t>
  </si>
  <si>
    <t xml:space="preserve">EB07MB01     </t>
  </si>
  <si>
    <t>MANGUERA BLINDADA ALARMA LSOH CAB 000124 2+4 HILOS.</t>
  </si>
  <si>
    <t>Sum. y col. de manguera blindada de alarma libre de halógenos, de 2+4 hilos.</t>
  </si>
  <si>
    <t xml:space="preserve">EE04HP00     </t>
  </si>
  <si>
    <t>CAJA DE 105x105x66 mm</t>
  </si>
  <si>
    <t>Sum. y col. de caja de derivación de 105x105x66 mm. de tapa baja opaca, con bornes interiores y accesorios de suspensión.</t>
  </si>
  <si>
    <t>04.06.03</t>
  </si>
  <si>
    <t>04.06</t>
  </si>
  <si>
    <t xml:space="preserve">04.07        </t>
  </si>
  <si>
    <t>INTERCOMUNICACION</t>
  </si>
  <si>
    <t>04.07</t>
  </si>
  <si>
    <t xml:space="preserve">04.08        </t>
  </si>
  <si>
    <t>TELEVISIÓN</t>
  </si>
  <si>
    <t xml:space="preserve">04.08.01     </t>
  </si>
  <si>
    <t>EQUIPOS</t>
  </si>
  <si>
    <t xml:space="preserve">04.08.02     </t>
  </si>
  <si>
    <t>DISTRIBUCIÓN</t>
  </si>
  <si>
    <t xml:space="preserve">04.08.03     </t>
  </si>
  <si>
    <t xml:space="preserve">ET04HI06     </t>
  </si>
  <si>
    <t>TOMA FINAL SEPARADORA TV</t>
  </si>
  <si>
    <t>Sum. y col. de toma final de TV-FM y SATblindada, con 2 conexiones: FM-DAB-RTV-TDT con atenuación de 1 dB. y SAT con atenuación de 1'2 dB. Para distribución de señales terrestres y satélite, analógicas y digitales. Se incluye material auxiliar de montaje.</t>
  </si>
  <si>
    <t>04.08.03</t>
  </si>
  <si>
    <t>04.08</t>
  </si>
  <si>
    <t xml:space="preserve">04.09        </t>
  </si>
  <si>
    <t>ELECTRONICA DE RED</t>
  </si>
  <si>
    <t xml:space="preserve">04.10        </t>
  </si>
  <si>
    <t>SEÑALIZACIÓN HORARIA</t>
  </si>
  <si>
    <t>Grabador Digi</t>
  </si>
  <si>
    <t>PUESTA EN MARCHA</t>
  </si>
  <si>
    <t>Puesta en marcha por personal certificado por ACE Business Group. Para la puesta en marcha la totalidad de los componentes del sistema se encontrarán cableados e instalados. El personal de Advantecnia dispondrá de accesibilidad plena a los componentes del sistema. Se incluye desplazamiento y formación a personal, a impartir en los momentos inmediatamente posteriores a la conclusión del proceso de puesta en marcha.</t>
  </si>
  <si>
    <t>04.10</t>
  </si>
  <si>
    <t>04</t>
  </si>
  <si>
    <t xml:space="preserve">05           </t>
  </si>
  <si>
    <t>PARARRAYOS</t>
  </si>
  <si>
    <t xml:space="preserve">05.01        </t>
  </si>
  <si>
    <t xml:space="preserve">EANOT30      </t>
  </si>
  <si>
    <t xml:space="preserve">Nota 1: La empresa adjudicataria presentará muestras de todos los materiales antes de su compra para su aprobación.
Nota 2: La colocación de los elementos vistos deberá contar con la aprobación previa del arquitecto director de la obra.
Nota 3: La empresa adjudicataria presentará a la Dirección de Obra planos de montaje y taller y esquemas de fuerza y control de las instalaciones para su aprobación antes del montaje.
Nota 4: La malla de la fachada debe considerarse como dispositivo receptor de rayos. La malla de la fachada debe conectarse correctamente al conductor del pararrayos del tejado.
Nota 5: Las partidas que se detallan a continuación, en su precio va incluido el 3 % de costes indirectos.
Nota 6: Las diferentes partidas de este capítulo se considerarán con el material  totalmente colocado y en perfecto estado. Incluso con las piezas especiales, soportes y el material auxiliar que se requiera en cada caso. Se realizarán las pruebas pertinentes para verificar su correcto funcionamiento y aquellas que pueda determinar la Dirección Facultativa. Cualquier modificación en los materiales prescritos deberá ser aprobado por la Dirección Facultativa. Se incluirà, en todos los casos, la recogida y selección del material de deshecho, traslado a vertedero homologado y pago de las tasas pertinentes. </t>
  </si>
  <si>
    <t>05.01</t>
  </si>
  <si>
    <t xml:space="preserve">05.02        </t>
  </si>
  <si>
    <t xml:space="preserve">ER01IN04     </t>
  </si>
  <si>
    <t>PARARRAYOS 102 mt</t>
  </si>
  <si>
    <t>Sum. y col. de Pararrayos, normalizado, compuesto de:
*   1 Terminal del sistema (102 metros de radio de zona de protección).
*   1 Mástil de tubo de hierro galvanizado.
*   1 Juego de fijaciones para el mastil.
*   1 Pieza de adaptación.
*   Cable de cu. de 50 mm2 de sección.
*   Abrazaderas de bronce para la fijación del bajante.
*   1 Tubo de protección.
*   1 Electrodo de grafito con espiral interior.
*    Compuesto mineral 
*   1 Manguito tipo "T" para conexiones.
*   1 Tubo de humidificación.
*   1 Arqueta de registro con tapa.
*   Perforaciones a 2 m. de profundidad como mínimo para la introducción del electrodo, reserva mineral  y drenaje de conservación. Estas perforaciones se efectuarán por el sistema de compactación no creando el problema de movimiento de tierra al perforar sin que sea necesario extraerla. Se incluye material, mano de obra, dietas, desplazamiento y seguro de responsabilidad civil.</t>
  </si>
  <si>
    <t xml:space="preserve">ER04IN01     </t>
  </si>
  <si>
    <t>PUESTA A TIERRA</t>
  </si>
  <si>
    <t>Sum. y col. de puesta a tierra, de electrodo múltiple, formada por:
* Tapa de arqueta.
* Barra de compensación de potencial.
* Arqueta.
* Tubo de humidificación.
* Electrodo.
* Drenaje.
* Sales.
Se incluye material auxiliar de montaje.</t>
  </si>
  <si>
    <t xml:space="preserve">ER06IN01     </t>
  </si>
  <si>
    <t>PROTECTOR SOBRETENSIONES INGESCO ABSORBER MCD/15</t>
  </si>
  <si>
    <t>Sum. y col. de protector contra sobretensiones transitorias. Se incluye p.p. de material auxiliar para su montaje.</t>
  </si>
  <si>
    <t xml:space="preserve">ER05IN01     </t>
  </si>
  <si>
    <t>CONTADOR DE RAYOS + DISPOSITIVO MEDIDOR</t>
  </si>
  <si>
    <t>Sum. y col. de contador de rayos. Se incluye dispositivo medidor y de almacenamiento de picos corriente PCS y p.p. de material auxiliar de montaje.</t>
  </si>
  <si>
    <t>05.02</t>
  </si>
  <si>
    <t>05</t>
  </si>
  <si>
    <t xml:space="preserve">06           </t>
  </si>
  <si>
    <t>DETECCION DE INCENDIOS</t>
  </si>
  <si>
    <t xml:space="preserve">06.02        </t>
  </si>
  <si>
    <t xml:space="preserve">E26FBB04X    </t>
  </si>
  <si>
    <t>CENTRAL DETECCIÓN ANALÓGICA 4 ZONAS AMPLIABLE A 16</t>
  </si>
  <si>
    <t>Sum. y col. de Central analógica 4 zonas ampliable hasta 16, permite controlar instalaciones de protección de incendios y de seguridad, pude actuar de subcentral si se conecta a un puesto de control. Con módulos de ampliación,  4 baterías de emergencia de 12 V, 6 A. Alojada en cofre metálico con puerta provista de carátula adhesiva, fuente de alimentación conmutada de 4 A con salida 24 V, cargador de baterías, módulo de control con indicador de alarma y avería, y módem para centrales analógicas. Se incluyen 2 paneles de visualización. Medida la unidad instalada.</t>
  </si>
  <si>
    <t xml:space="preserve">EG18NO03     </t>
  </si>
  <si>
    <t>CENTRAL GAS</t>
  </si>
  <si>
    <t xml:space="preserve">Sum. y col. de central de detección de gas microprocesada para cocina y sala calderas, para control y monitorización de hasta 256 detectores de gas. Características:
- Carcasa metálica.
- 4 Puertos RS485 para la conexión de módulos de entrada y salida.
- 1 Puerto RS232 para la configuración desde PC.
- Alimentación 230 Vca, 50 Hz.
- Pantalla gráfica retroiluminada LCD.
- Memoria de eventos y posibilidad de impresión en tiempo real.
- 2 Lazos ampliable a 4 mediante STG/SER++ adicional.
Se incluye sotfware de carga y descarga de programación STGMTSS1-CONF, batería y p.p. de material auxiliar de montaje. </t>
  </si>
  <si>
    <t>06.02</t>
  </si>
  <si>
    <t xml:space="preserve">06.03        </t>
  </si>
  <si>
    <t xml:space="preserve">E26FBA020    </t>
  </si>
  <si>
    <t>DETECTOR ÓPTICO</t>
  </si>
  <si>
    <t>Sum. y col. de Detector óptico analógico provisto de cámara oscura complementada con emisor y receptor que detectan la presencia de partículas de humo en su interior, microprocesador, control autochequeo, salida de alarma remota y dispositivo de identificación individual, incluso montaje en zócalo convencional. Medida la unidad instalada.</t>
  </si>
  <si>
    <t xml:space="preserve">E26FBA030    </t>
  </si>
  <si>
    <t>DETECTOR TERMOVELOCIMÉTRICO</t>
  </si>
  <si>
    <t>Sum. y col. de Detector térmico/termovelocimétrico analógico provisto de unidad microprocesada, niveles de alarma, salida de alarma remota, sistema de identificación individual y autochequeo, incluso montaje en zócalo convencional. Medida la unidad instalada.</t>
  </si>
  <si>
    <t xml:space="preserve">E26FBE020    </t>
  </si>
  <si>
    <t>PULSADOR DE ALARMA IDENTIFICABLE</t>
  </si>
  <si>
    <t>Sum. y col. de Pulsador de alarma identificable provisto de módulo direccionable, microrruptor, del de alarma y autochequeo, sistema de comprobación con llave de rearme, lámina calibrada para que se enclave y no rompa y microprocesador. Ubicado en caja y serigrafiado según Norma. Medida la unidad instalada.</t>
  </si>
  <si>
    <t xml:space="preserve">E26FBF020    </t>
  </si>
  <si>
    <t>SIRENA ÓPTICO-ACÚSTICA INTERIOR</t>
  </si>
  <si>
    <t>Sum. y col. de Sirena electrónica bitonal, con indicación óptica y acústica, de 85 dB de potencia, para uso interior, pintada en rojo. Medida la unidad instalada.</t>
  </si>
  <si>
    <t xml:space="preserve">E26FBF030    </t>
  </si>
  <si>
    <t>SIRENA ÓPTICO-ACÚSTICA BITONAL EXTERIOR</t>
  </si>
  <si>
    <t>Sum. y col. de Campana opticon y acústica bitonal conectada a bucle analógico de detección. Medida la unidad instalada.</t>
  </si>
  <si>
    <t xml:space="preserve">EI17NO26     </t>
  </si>
  <si>
    <t>MODULO CONTROL NOTIFIER M701.</t>
  </si>
  <si>
    <t>Sum. y col. de módulo control direccionable NOTIFIER mod. M701 para la activación de sistemas de señalización, puertas, compuertas cortafuego, solenoides, etc. Dispone de 1 circuito de salida configurable. Incorpora circuito aislador de cortocircuito de lazo, led para la indicación de estado del módulo y selector de dirección decádico (01-99). Certificado 0786-CPD-20341. Se incluye caja de superfície M200SMB y p.p. de material auxiliar para su montaje.</t>
  </si>
  <si>
    <t xml:space="preserve">EI17NO28     </t>
  </si>
  <si>
    <t>MODULO MONITOR NOTIFIER M710.</t>
  </si>
  <si>
    <t>Sum. y col. de módulo monitor direccionable NOTIFIER mod. M710 con 1 circuito de entrada supervisado para la monitorización de equipos de alarma o de señales técnicas que dispongan de contacto libre de tensión. Incorpora circuito aislador de cortocircuito de lazo, led de indicación de estado del módulo y selector de dirección decádico (01-159). Certificado 0786-CPD-20342. Se incluye caja de superficie M200SMB y p.p. de material auxiliar de montaje.</t>
  </si>
  <si>
    <t xml:space="preserve">EI07NO03     </t>
  </si>
  <si>
    <t>RETENEDOR NOTIFIER EC-1350</t>
  </si>
  <si>
    <t>Sum. y col. de retenedor NOTIFIER mod. EC-1350 para puerta cortafuegos de 50 kg/445N. Con placa ferromagnética, caja y pulsador de desbloqueo. El equipo actúa cuando de deja de aplicar la tensión de 24 Vcc. Se incluye p.p. de material auxiliar para su montaje.</t>
  </si>
  <si>
    <t>06.03</t>
  </si>
  <si>
    <t xml:space="preserve">06.04        </t>
  </si>
  <si>
    <t>CABLEADO Y CANALIZACIONES</t>
  </si>
  <si>
    <t>06</t>
  </si>
  <si>
    <t xml:space="preserve">07           </t>
  </si>
  <si>
    <t>EXTINCION DE INCENDIOS</t>
  </si>
  <si>
    <t xml:space="preserve">07.01        </t>
  </si>
  <si>
    <t xml:space="preserve">E20DG0AA     </t>
  </si>
  <si>
    <t>GRUPOS DE PRESION</t>
  </si>
  <si>
    <t>Suministro y colocación de GRUPOS DE PRESIÓN, formado por electrobomba principal UL-FM, listada de agua contra incendio, de funcionamiento automático y de arranque en línea de control de presión. En concordancia con las normas NFPA-20. Motor trifásico, eje e impulsor de acero, sello tipo prensa estopa, motor eléctrico trifásico, panel de control según norma. Con una electrobomba secundaria Jockey, para mantenimiento de presión en sistema contra incendios, de funcionamiento automático y de arranque en línea de control de presión. Motor trifásico, eje e impulsor de acero. Con manómetro, e instalación de válvula de retención de 1 y llaves de corte de esfera, válvulas termostáticas. Incluso con p.p. de tubos y piezas especiales de cobre, entre los distintos elementos, instalado y funcionando. Se incluye conexionado y p.p. de material auxiliar de montaje.</t>
  </si>
  <si>
    <t>07.01</t>
  </si>
  <si>
    <t xml:space="preserve">07.02        </t>
  </si>
  <si>
    <t>BIES</t>
  </si>
  <si>
    <t xml:space="preserve">E26FDQ50Z    </t>
  </si>
  <si>
    <t>B.I.E. (GCI) 65mmx25 m. ARM.</t>
  </si>
  <si>
    <t xml:space="preserve">Gabinete de manguera contra incendios Clase II según NFPA-14, compuesta por armario de chapa de acero pintada y puerta con marco de acero inoxidable y visor de vidrio. Se incluye extintor de polvo ABC de 6 Kg,  pulsador de activación de señal de alarma, rótulo identificativo homologado y p.p de material auxiliar de montaje.
</t>
  </si>
  <si>
    <t xml:space="preserve">HPEX02       </t>
  </si>
  <si>
    <t>INST. TUBERIAS INCENDIOS.</t>
  </si>
  <si>
    <t>Sum. y col. de INSTALACIÓN de TUBERÍAS DE DISTRIBUCIÓN DE SISTEMA DE BIES, formada por tubería de acero negro sin soldadura, según Norma de Fabricación ASTM, de diámetros homologados y de acuerdo con los planos. Se incluyen uniones tipo VICTAULIC y material auxiliar de montaje. Todo según planos, pliego de condiciones y normativa vigente.</t>
  </si>
  <si>
    <t>07.02</t>
  </si>
  <si>
    <t xml:space="preserve">07.03        </t>
  </si>
  <si>
    <t>EXTINTORES</t>
  </si>
  <si>
    <t xml:space="preserve">EI12PO01     </t>
  </si>
  <si>
    <t>EXTINTOR POLVO ABC 6 Kgs.</t>
  </si>
  <si>
    <t>Sum. y col. de extintor portátil ABC de polvo antibrasa de 6 kgs., eficacia 21A-113BC, con soporte instalado en paramento vertical a una altura máxima de 1'7 mts. sobre el suelo. Se incluye rótulo de identificación y material auxiliar de montaje.</t>
  </si>
  <si>
    <t xml:space="preserve">EI12CO01     </t>
  </si>
  <si>
    <t>EXTINTOR CO2 DE 5 Kgs.</t>
  </si>
  <si>
    <t>Sum. y col. de extintor de CO2 (con manguera y vaso difusor) de 5 Kgs., eficacia 89B con soporte para instalar verticalmente a una altura máxima de 1'7 mts. sobre el suelo. Se incluye rótulo de identificación y material auxiliar de montaje.</t>
  </si>
  <si>
    <t>07.03</t>
  </si>
  <si>
    <t xml:space="preserve">07.04        </t>
  </si>
  <si>
    <t xml:space="preserve">EPROTPAS     </t>
  </si>
  <si>
    <t>PROTECCIÓN PASIVA CONTRA EL FUEGO.</t>
  </si>
  <si>
    <t>Sum. y col. de instalación de PROTECCIÓN PASIVA CONTRA EL FUEGO de todas las instalaciones, que incluye:
* Sellado de pasos eléctricos.
* Sellado de pasos de tuberías no inflamables.
* Recubrimiento de conducto de chapa galvanizada.
* Sellado perimetral de compuertas cortafuegos.
* Sellado de pasos de tuberías inflamables.
* Abrazaderas intumescentes para pasos de tuberías inflamables y no inflamables.
* Sellado de las juntas de dilatación mediante cojín de lana de roca de alta densidad y selladores elásticos.
* Manguitos de sellado de tuberías de saneamiento necesarios.
* Todos los sellados se realizarán para conseguir RF-120 excepto el sellado de juntas de dilatación de 80 mm. mediante lana de roca de alta densidad y selladores elásticos para conseguir RF-240.</t>
  </si>
  <si>
    <t>07.04</t>
  </si>
  <si>
    <t>07</t>
  </si>
  <si>
    <t xml:space="preserve">08           </t>
  </si>
  <si>
    <t>CLIMA Y VENTILACION</t>
  </si>
  <si>
    <t xml:space="preserve">08.02        </t>
  </si>
  <si>
    <t>EQUIPOS DE PRODUCCION</t>
  </si>
  <si>
    <t xml:space="preserve">FAENFRI01F   </t>
  </si>
  <si>
    <t>CHILLER MULTISCROLL</t>
  </si>
  <si>
    <t>Sum. y col. de Chiller condensada por aire de 416 KW. Versión alta temperatura y alta eficiencia. Refrigerante R410A. Con ventiladores axiales, compresores tipo Scroll encapsulados y elevada superficie de intercambio para un comportamiento supersilencioso, 2 circuitos frigoríficos independientes y sistema de optimización de EER, equipada con secuenciador de fases, magnetotérmicos, resistencia antihielo, flujostato, filtro de agua y panel de control remoto. Mueble metálico con pintura poliéster antioxidante.
Marca/Modelo:  AERMEC / NRB1400/A/BF o equivalente.
Opcionales incluidos:
Grupo hidráulico con bomba de reserva de 120 Kpa para circuito primario.
Deposito de agua helada de 700 litros.
Se incluyen bancada, grúa, conexiones eléctricas, conexiones de tuberias, conexiones y desagüe de dimensiones hasta bajante de saneamiento más cercano, soportes tipo silenblock, puesta en funcionamiento, pruebas y p.p. de material auxiliar de montaje.</t>
  </si>
  <si>
    <t xml:space="preserve">EACOP125F    </t>
  </si>
  <si>
    <t>CONEXION PLANTA ENFRIADORA DN-80.</t>
  </si>
  <si>
    <t>Sum. y col. de conexión de planta enfriadora a circuito hidráulico formada por:
2 Válvulas de mariposa DN-125.
2 Uniones antivibratorias DN-125.
1 Interruptor de flujo DN-125.
1 Válvula de seguridad.
1 Válvula de equilibrado T.A. STAF-125.
2 Termómetros.
2 Manómetros.
2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</si>
  <si>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EC44LN01F1   </t>
  </si>
  <si>
    <t>CALDERA YGNIS  LRR 48</t>
  </si>
  <si>
    <t xml:space="preserve">Sum. y col. de caldera presurizada de gas o gasoleo de 1400 kW. 
Construida en acero, con tres pasos de humos, de baja temperatura y sistema bajo NOx. 
Características principales:
* Potencia útil. 1400 kW.
* Presión de servicio: 6 bars.
* Dimensiones: 3000x1600x1730 mm.
* Incorpora capot de insonorización.
Marca/Modelo: YGNIS serie LRR 48 o equivalente.
Se incluyen quemador modulante ETNA GAS con rampa de gas, transporte, grúa, conexiones eléctricas, conexiones de tuberias, puesta en funcionamiento, pruebas y p.p. de material auxiliar de montaje.
</t>
  </si>
  <si>
    <t xml:space="preserve">EF04MMBG     </t>
  </si>
  <si>
    <t>V. MARIPOSA DN-80 FE/INOX.</t>
  </si>
  <si>
    <t xml:space="preserve">Sum. y col. de válvula de mariposa hierro/inox. PN-10, DN-80, con bridas, juntas, tornillos y p.p. de soldadura. 
</t>
  </si>
  <si>
    <t xml:space="preserve">EF04MP05     </t>
  </si>
  <si>
    <t>PURGADOR AUTOMATICO BOYA 3/4".</t>
  </si>
  <si>
    <t xml:space="preserve">Sum. y col. de purgador automático de 3/4" tipo boya de columna, con p.p. de accesorios y material auxiliar de montaje.
 </t>
  </si>
  <si>
    <t xml:space="preserve">EF13MV04     </t>
  </si>
  <si>
    <t>MANOMETRO VERTICAL 1/4" GLICERINA.</t>
  </si>
  <si>
    <t xml:space="preserve">Sum. y col. de manómetro 0-25 bar, Ø 63, rosca de 1/4", salida inferior con baño de glicerina. </t>
  </si>
  <si>
    <t xml:space="preserve">EF13TI01     </t>
  </si>
  <si>
    <t>TERMOMETRO INMERSION 0-60 ºC.</t>
  </si>
  <si>
    <t xml:space="preserve">Sum. y col. de termómetro bimetálico de inmersión de acero inoxidable. escala 0-60 ºC. Se incluyen accesorios de conexionado. </t>
  </si>
  <si>
    <t xml:space="preserve">EA16PL99     </t>
  </si>
  <si>
    <t>CONEXIONADO CIRCUITO DE LLENADO</t>
  </si>
  <si>
    <t>Sum. y col. de conexionado para circuito de llenado, formado por:
* 1 Contador de 1". 
* 1 Válvula de bola 1". 
* 1 Válvula de retención de 1". 
* 1 Filtro de 1".
* 1 Manómetro.
* 1 Purgador automático.
Se incluye p.p. de material auxiliar de montaje.</t>
  </si>
  <si>
    <t xml:space="preserve">EF23TF09     </t>
  </si>
  <si>
    <t>VALVULA T. A. STAF-R125 52181-791</t>
  </si>
  <si>
    <t>Sum. y col. de válvula de regulación manual TOUR ANDERSSON mod. STAF-R DN-125 ref. 52181-791,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</si>
  <si>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EF15PN07     </t>
  </si>
  <si>
    <t>VASO EXPANSION PNEUMATEX STATICO SU 140.6.</t>
  </si>
  <si>
    <t>Sum. y col. de vaso de expansión con carga fija de aire PNEUMATEX mod. STATICO SU 140 de 140 lts. con las siguientes características:
Equipado con vejiga estanca "airproof" de butilo, no recambiable.
Aditivo antihielo hasta un 50%.
Construido en acero, soldado, color "beryllium".
Zócalo cilíndrico para el sistema. Instalación vertical y càncam de el. Elevación.
Apertura endoscópica de inspección para revisiones
Presión máx. 6 bar.
Temperatura de servicio 120 º C
Se incluyen válvula de seguridad, manómetro de glicerina, certificado de examen PED 97/23/EC y pp de accesorios para su montaje.</t>
  </si>
  <si>
    <t xml:space="preserve">EF15PN31     </t>
  </si>
  <si>
    <t>VASO EXPANSION PNEUMATEX COMPRESSO CG 1000.6+C 10.2-6.</t>
  </si>
  <si>
    <t>Sum. y col. de vaso de expansión PNEUMATEX serie COMPRESSO mod. CG 1000.6, de las siguientes características:
- Vejiga estanca airproof de butilo, intercambiable de acuerdo con la norma DIN 48707 T3.
- Aditivo antihielo hasta un 50%.
- Fabricado en acero, soldado.
- Revestimiento interior anticorrosión para un desgaste mínimo de la vejiga.
- Patas de apoyo para instalación vertical.
- Tubería flexible para conexión al circuito hidráulico.
- Dos bocas de inspección con bridas para revisiones internas.
- Certificado de examen CE según PED 97/23/CE.
- 5 Años de garantía de la vejiga.
- Capacidad. 1000 litros.
- Presión. 6 bar.
- Diámetrol 850 mm.
- Altura. 2.190 mm.
- Peso. 290 kg.
- Conexión. 1 1/2".
Se incluye equipo de presión doble mod. C 10.2-6 con funcionamiento alterno y/o conjunto en función de la carga, completamente equipado y material auxiliar de montaje.</t>
  </si>
  <si>
    <t xml:space="preserve">EF15PN09     </t>
  </si>
  <si>
    <t>VASO EXPANSION PNEUMATEX STATICO PNU 300 L</t>
  </si>
  <si>
    <t>Sum. y col. de vaso de expansión  PNEUMATIC mod. STATICO PND 300 de 300 lts. con las siguientes características:
* Equipado con vejiga de caucho butílico de alta cualida y elevada estanqueidad al aire.
* Orificio endoscópico de vertificación del estado de la vejiga.
* Válvula de seguridad SVW  1¼"
* Presión máx. 6 bar.
Se incluye manómetro y p.p. de accesorios para su montaje.</t>
  </si>
  <si>
    <t xml:space="preserve">EF01SN13FF   </t>
  </si>
  <si>
    <t>COLECTOR 8"+ARMAFLEX AF-50MM+ALUMINIO.</t>
  </si>
  <si>
    <t>Sum. y col. de colector de acero negro de 8", pintado con una capa de imprimación y dos de acabado. Se incluyen aislamiento térmico en plancha de espuma elastomérica  para altas temperaturas ARMAFLEX mod. AF-50MM, de 50 mm. de espesor, tubo de aluminio para calorifugado de tubos con extremos redondeados macho y hembra y cierre longitudinal para poder solaparse, p.p. de adhesivo, accesorios y soportes.</t>
  </si>
  <si>
    <t xml:space="preserve">EF56IA50F2   </t>
  </si>
  <si>
    <t>BOMBA SECUNDARIO FRIO MANEJADORAS</t>
  </si>
  <si>
    <t xml:space="preserve">Sum. y col. de bomba secundario frío manejadoras, simple de rotor seco in-line. De las siguientes características:
* Tensión: 3x400 V/50 Hz.
* Protección IP-55.
- Caudal: 19 m³/h.
- Altura: 33 m.c.a.
Marca: GRUNDFOS  o equivalente.
Se incluye conexionado eléctrico, bridas de unión, juntas, tornillos y material auxiliar de montaje.
</t>
  </si>
  <si>
    <t xml:space="preserve">EF56IA50F3   </t>
  </si>
  <si>
    <t>BOMBA SECUNDARIO FRIO MAQUINAS IMAGENOLOGIA</t>
  </si>
  <si>
    <t xml:space="preserve">Sum. y col. de bomba secundario frío maquinas imagenologia, simple de rotor seco in-line. De las siguientes características:
* Tensión: 3x400 V/50 Hz.
* Protección IP-55.
- Caudal: 16 m³/h.
- Altura: 33 m.c.a.
Marca: GRUNDFOS o equivalente.
Se incluye conexionado eléctrico, bridas de unión, juntas, tornillos y material auxiliar de montaje.
</t>
  </si>
  <si>
    <t xml:space="preserve">EF56IA50F4   </t>
  </si>
  <si>
    <t>BOMBA PRIMARIO CALOR</t>
  </si>
  <si>
    <t xml:space="preserve">Sum. y col. de bomba primario calor de las siguientes características:
* Velocidad: 1450 rpm.
* Tensión: 3x400 V/50 Hz.
* Protección IP-55.
- Caudal: 120,4 m³/h.
- Altura: 10 m.c.a.
Marca: GRUNDFOS o equivalente.
Se incluye conexionado eléctrico, bridas de unión, juntas, tornillos y material auxiliar de montaje.
</t>
  </si>
  <si>
    <t xml:space="preserve">EF56IA50F7   </t>
  </si>
  <si>
    <t>BOMBA SECUNDARIO CALOR MANEJADORAS</t>
  </si>
  <si>
    <t xml:space="preserve">Sum. y col. de bomba secundario calor manejadoras de las siguientes características:
* Tensión: 3x400 V/50 Hz.
* Protección IP-55.
- Caudal: 47 m³/h.
- Altura: 33 m.c.a.
Marca: GRUNDFOS o equivalente.
Se incluye conexionado eléctrico, bridas de unión, juntas, tornillos y material auxiliar de montaje.
</t>
  </si>
  <si>
    <t xml:space="preserve">EF56IA50F6   </t>
  </si>
  <si>
    <t>BOMBA SECUNDARIO CALOR RADIADORES HOSPITAL</t>
  </si>
  <si>
    <t xml:space="preserve">Sum. y col. de bomba secundario calor radiadores hospital, de las siguientes características:
* Tensión: 3x400 V/50 Hz.
* Protección IP-55.
- Caudal: 69 m³/h.
- Altura: 35 m.c.a.
Marca: GRUNDFOS o equivalente.
Se incluye conexionado eléctrico, bridas de unión, juntas, tornillos y material auxiliar de montaje.
</t>
  </si>
  <si>
    <t xml:space="preserve">EF56IA50F5   </t>
  </si>
  <si>
    <t>BOMBA SECUNDARIO CALOR RADIADORES ALBERGUE</t>
  </si>
  <si>
    <t xml:space="preserve">Sum. y col. de bomba secundario calor radiadores albergue, de las siguientes características:
* Tensión: 3x400 V/50 Hz.
* Protección IP-55.
- Caudal: 8,6 m³/h.
- Altura: 30 m.c.a.
Marca: GRUNDFOS  o equivalente.
Se incluye conexionado eléctrico, bridas de unión, juntas, tornillos y material auxiliar de montaje.
</t>
  </si>
  <si>
    <t xml:space="preserve">EFCOB050     </t>
  </si>
  <si>
    <t>CONEXION BOMBA DN-50</t>
  </si>
  <si>
    <t>Sum. y col. de conexión de bomba a circuito hidráulico formada por:
2 Válvulas de bola DN-50.
1 Válvula de retención DN-50.
2 Manguitos antivibratorios DN-50.
1 Filtro colador DN-50.
1 Termómetro.
2 Manómetros.
1 Punto de vaciado según ITE 02.8.3 con válvula de bola, tubería de PVC serie B y conexión a desagüe más cercano. 
Se incluye p.p. de material auxiliar de montaje.</t>
  </si>
  <si>
    <t xml:space="preserve">EFCOB080     </t>
  </si>
  <si>
    <t>CONEXION BOMBA DN-80</t>
  </si>
  <si>
    <t>Sum. y col. de conexión de bomba a circuito hidráulico formada por:
* 2 Válvulas de mariposa DN-80.
* 1 Válvula de retención DN-80.
* 2 Manguitos antivibratorios DN-80.
* 1 Filtro colador DN-80.
* 1 Termómetro.
* 2 Manómetros.
* 1 Punto de vaciado según ITE 02.8.3 con válvula de bola, tubería de PVC serie B y conexión a desagüe más cercano. 
Se incluye p.p. de material auxiliar de montaje.</t>
  </si>
  <si>
    <t xml:space="preserve">EFCOB100     </t>
  </si>
  <si>
    <t>CONEXION BOMBA DN-100</t>
  </si>
  <si>
    <t>Sum. y col. de conexión de bomba a circuito hidráulico formada por:
2 Válvulas de mariposa DN-100.
1 Válvula de retención DN-100.
2 Manguitos antivibratorios DN-100.
1 Filtro colador DN-100.
1 Termómetro.
2 Manómetros.
1 Punto de vaciado según ITE 02.8.3 con válvula de bola, tubería de PVC serie B y conexión a desagüe más cercano. 
Se incluye p.p. de material auxiliar de montaje.</t>
  </si>
  <si>
    <t xml:space="preserve">EFCOB125     </t>
  </si>
  <si>
    <t>CONEXION BOMBA DN-125</t>
  </si>
  <si>
    <t>Sum. y col. de conexión de bomba a circuito hidráulico formada por:
2 Válvulas de mariposa DN-125.
1 Válvula de retención DN-125.
2 Manguitos antivibratorios DN-125.
1 Filtro colador DN-125.
1 Termómetro.
2 Manómetros.
1 Punto de vaciado según ITE 02.8.3 con válvula de bola, tubería de PVC serie B y conexión a desagüe más cercano. 
Se incluye p.p. de material auxiliar de montaje.</t>
  </si>
  <si>
    <t xml:space="preserve">EA38CA06F1   </t>
  </si>
  <si>
    <t>HUMIDIFICADOR VAPOR SECO</t>
  </si>
  <si>
    <t xml:space="preserve">Lanzas de vapor de acero inoxidable AISI 304 en conductos de impulsión CONDAIR mod. DL 40, incluso conexión, válvulas y purgadores, totalmente instalado.
</t>
  </si>
  <si>
    <t xml:space="preserve">EF24S45      </t>
  </si>
  <si>
    <t>INTERCAMBIADOR DE PLACAS PARA REFRIGERACIÓN DE RNM</t>
  </si>
  <si>
    <t>Sum. y col. de intercambiador de placas para refrigeración de equipo de Resonancia Magnética de las siguientes características:
* Potencia de intercambio.   45 kW.
* Caudal del circuito de agua caliente.  7733 l/h.
* Caudal del circuito de agua fria.       7723 l/h.
* Temperatura de entrada/salida del circuito de agua caliente.   15/10   ºC
* Temperatura de entrada/salida del circuito de agua fria.   7/12   ºC.
* Pérdidas de carga del circuito de agua caliente/fria.  33/33   kPa
* Placas. AISI 316 de 0'5 mm. de espesor.
* Juntas de Nitrilo.
Se incluyen recubrimiento con ARMAFLEX de espesor y caraacterísticas de acuerdo con el R.I.T.E., p.p. de accesorios de conexión y material auxiliar de montaje.</t>
  </si>
  <si>
    <t xml:space="preserve">EACOP050F    </t>
  </si>
  <si>
    <t>CONEXION INTERCAMBIADOR</t>
  </si>
  <si>
    <t>Sum. y col. de conexión de intercambiador a circuito hidráulico formada por:
2 Bombas de circuito secundario
1 Vaso de expansión
1 Deposito de inercia
1 Filtro de  particulas
1 Llenado del circuito
1 Interruptor de flujo con alarma sonora y piloto
4 Válvulas de bola DN-50.
4 Uniones antivibratorias DN-50.
2 Válvula de equilibrado T.A. STAD-50.
4 Termómetros.
4 Manómetros.
4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</si>
  <si>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EF24S15      </t>
  </si>
  <si>
    <t>INTERCAMBIADOR DE PLACAS PARA REFRIGERACIÓN DE TAC</t>
  </si>
  <si>
    <t>Sum. y col. de intercambiador de placas para refrigeración de equipo de Tomografia de las siguientes características:
* Potencia de intercambio.   15 kW.
* Caudal del circuito de agua caliente.  2578 l/h.
* Caudal del circuito de agua fria.       2575 l/h.
* Temperatura de entrada/salida del circuito de agua caliente.   15/10   ºC
* Temperatura de entrada/salida del circuito de agua fria.   7/12   ºC.
* Pérdidas de carga del circuito de agua caliente/fria.  26/31   kPa
* Placas. AISI 316 de 0'5 mm. de espesor.
* Juntas de Nitrilo.
Se incluyen recubrimiento con ARMAFLEX de espesor y caraacterísticas de acuerdo con el R.I.T.E., p.p. de accesorios de conexión y material auxiliar de montaje.</t>
  </si>
  <si>
    <t xml:space="preserve">EACOP032F    </t>
  </si>
  <si>
    <t>Sum. y col. de conexión de intercambiador a circuito hidráulico formada por:
2 Bombas de circuito secundario
1 Vaso de expansión
1 Deposito de inercia
1 Filtro de  particulas
1 Llenado del circuito
1 Interruptor de flujo con alarma sonora y piloto
4 Válvulas de bola DN-32.
4 Uniones antivibratorias DN-32.
2 Válvula de equilibrado T.A. STAD-32.
4 Termómetros.
4 Manómetros.
4 Purgadores automáticos.
1 Punto de vaciado según ITE 02.8.3 con válvula de bola, tubería de PVC serie B y conexión a desagüe más cercano. 
Se incluye p.p. de material auxiliar de montaje regulación de la válvula de equilibrado de acuerdo con cálculos de caudal y D.F.</t>
  </si>
  <si>
    <t xml:space="preserve">FA02PK03     </t>
  </si>
  <si>
    <t>CONJUNTO SPLIT MITSUBISHI MR. SLIM PKZ-35VHAL</t>
  </si>
  <si>
    <t>Sum. y col. de conjunto split-pared, bomba de calor, MITSUBISHI gama MR. SLIM serie PKZ mod. PKZ-35VHAL, tecnología Power Inverter, monofásica. Formada por: 
- Unidad interior PKA-RP35HAL.
Potencia. Frio. 3.096 Kca/h. Calor 3.526 Kcal/h. 
Consumo total frio/calor: 0.98/1.13 kW.
Caudal máximo de aire: 720 m3/h.
Dimensiones: 898x295x249 mm. 
Peso. 13 kg.
Nivel sonoro máximo. 43 dBA.
- Unidad exterior PUHZ-RP35VHA.
Caudal. 2.100 m3/h.
Dimensiones: 800x600x(300+23) mm. 
Peso. 42 kg.
Nivel sonoro máximo. 46 dBA.
- Datos frigoríficos
Gas refrigerante: R-410A.
Conexiones: 1/4" y 1/2".
Se incluye control remoto, conexiones eléctricas, conexiones de tuberías, de desagüe de dimensiones según I.T.E. 02.8.3 hasta bajante de saneamiento más cercano,  soportes tipo silenblock según UNE 100153, puesta en marcha, pruebas ITE 06, carga adicional de gas y p.p. de material auxiliar para su montaje.</t>
  </si>
  <si>
    <t xml:space="preserve">FA26SD05     </t>
  </si>
  <si>
    <t>CONJUNTO UNIFLAIR SDA-0601CP+1xCAL661P.</t>
  </si>
  <si>
    <t>Sum. y col. de conjunto de expansión directa condensador por aire, UNIFLAIR mod. SDA-0601 CP+1xCAL0661P. Unidad vertical de impulsión a falso suelo y aspiración superior. De las siguientes características:
* Capacidad frigorífica total: 18'5 kW.
* Capacidad frigorífica sensible: 17'5 kW.
* Caudal de aire: 4940 m³/h.
* Solo frío.
* Alarma por filtros sucios.
* Filtro EU4.
* Refrigerante R-407C
* Sistema de control por microprocesador 
* Bancada ajustable.
* Control de la presión de condensación.
* Bus de conexión RS 485 a sistema de supervisión centralizado.
* Tarjeta LAN para conexión red local.
Se incluyen grúa, conexiones eléctricas, conexiones de tuberias entre unidad interior y condensador remoto, desagüe hasta bajante de saneamiento más cercano,  soportes tipo silenblock, puesta en funcionamiento y p.p. de material auxiliar para su montaje.</t>
  </si>
  <si>
    <t>08.02</t>
  </si>
  <si>
    <t xml:space="preserve">08.03        </t>
  </si>
  <si>
    <t>DISTRIBUCION HIDRAULICA Y VALVULERIA</t>
  </si>
  <si>
    <t xml:space="preserve">EF01SN02CIF1 </t>
  </si>
  <si>
    <t>T. NEGRO DIN 2448 1/2"+ARMAFLEX XG-25x022.</t>
  </si>
  <si>
    <t>Sum. y col. de tubo de acero negro de 1/2", pintado con una capa de imprimación y dos de acabado. Se incluyen aislamiento ARMAFLEX mod. XG 25x022, p.p. de adhesivo, accesorios y soportes.</t>
  </si>
  <si>
    <t xml:space="preserve">EF01SN03CF2  </t>
  </si>
  <si>
    <t>T. NEGRO DIN 2448 3/4"+ARMAFLEX XG-25x028.</t>
  </si>
  <si>
    <t>Sum. y col. de tubo de acero negro DIN 2448 EN10216-1 de 3/4", pintado con una capa de imprimación y dos de acabado. Se incluyen aislamiento ARMAFLEX mod. XG 25x028, p.p. de adhesivo, accesorios y soportes.</t>
  </si>
  <si>
    <t xml:space="preserve">EF01SN04CIF3 </t>
  </si>
  <si>
    <t>T. NEGRO DIN 2448 1"+ARMAFLEX XG-25x035.</t>
  </si>
  <si>
    <t>Sum. y col. de tubo de acero negro de 1", pintado con una capa de imprimación y dos de acabado. Se incluyen aislamiento ARMAFLEX mod. XG 25x035, p.p. de adhesivo, accesorios y soportes.</t>
  </si>
  <si>
    <t xml:space="preserve">EF01SN05CIF4 </t>
  </si>
  <si>
    <t>T. NEGRO DIN 2448 1 1/4"+ARMAFLEX XG-32x042.</t>
  </si>
  <si>
    <t>Sum. y col. de tubo de acero negro DIN 2448 EN10216-1 de 1 1/4", pintado con una capa de imprimación y dos de acabado. Se incluyen aislamiento ARMAFLEX mod. XG 32x042, p.p. de adhesivo, accesorios y soportes.</t>
  </si>
  <si>
    <t xml:space="preserve">EF01SN06CIF5 </t>
  </si>
  <si>
    <t>T. NEGRO DIN 2448 1 1/2"+ARMAFLEX XG-32x048.</t>
  </si>
  <si>
    <t>Sum. y col. de tubo de acero negro de 1 1/2", pintado con una capa de imprimación y dos de acabado. Se incluyen aislamiento ARMAFLEX mod. XG 32x048, p.p. de adhesivo, accesorios y soportes.</t>
  </si>
  <si>
    <t xml:space="preserve">EF01SN07CIF6 </t>
  </si>
  <si>
    <t>T. NEGRO DIN 2448 2"+ARMAFLEX XG-32x060.</t>
  </si>
  <si>
    <t>Sum. y col. de tubo de acero negro de 2", pintado con una capa de imprimación y dos de acabado. Se incluyen aislamiento ARMAFLEX mod. XG 32x060, p.p. de adhesivo, accesorios y soportes.</t>
  </si>
  <si>
    <t xml:space="preserve">EF01SN08CIF7 </t>
  </si>
  <si>
    <t>T. NEGRO DIN 2448 2 1/2"+ARMAFLEX XG-32x076.</t>
  </si>
  <si>
    <t>Sum. y col. de tubo de acero negro de 2 1/2", pintado con una capa de imprimación y dos de acabado. Se incluyen aislamiento ARMAFLEX mod. XG 32x076, p.p. de adhesivo, accesorios y soportes.</t>
  </si>
  <si>
    <t xml:space="preserve">EF01SN09CIF8 </t>
  </si>
  <si>
    <t>T. NEGRO DIN 2448 3"+ARMAFLEX XG-32x089.</t>
  </si>
  <si>
    <t>Sum. y col. de tubo de acero negro de 3", pintado con una capa de imprimación y dos de acabado. Se incluyen aislamiento ARMAFLEX mod. XG 32x089, p.p. de adhesivo, accesorios y soportes.</t>
  </si>
  <si>
    <t xml:space="preserve">EF01SN10CIF9 </t>
  </si>
  <si>
    <t>T. NEGRO DIN 2448 4"+ARMAFLEX XG-40x114</t>
  </si>
  <si>
    <t>Sum. y col. de tubo de acero negro de 4", pintado con una capa de imprimación y dos de acabado. Se incluyen aislamiento ARMAFLEX mod. XG 40x114, p.p. de adhesivo, accesorios y soportes.</t>
  </si>
  <si>
    <t xml:space="preserve">EF01SN11CF10 </t>
  </si>
  <si>
    <t>T. NEGRO DIN 2448 5"+ARMAFLEX XG-40x140</t>
  </si>
  <si>
    <t>Sum. y col. de tubo de acero negro de 5", pintado con una capa de imprimación y dos de acabado. Se incluyen aislamiento ARMAFLEX mod. XG 40x140,p.p. de adhesivo, accesorios y soportes.</t>
  </si>
  <si>
    <t>EF01SN11CILF1</t>
  </si>
  <si>
    <t>T. NEGRO DIN 2448 5"+ARMAFLEX XG-40x140+ALUMINIO.</t>
  </si>
  <si>
    <t>Sum. y col. de tubo de acero negro DIN 2448 EN10216-1 de 5", pintado con una capa de imprimación y dos de acabado. Se incluyen aislamiento ARMAFLEX mod.XG 40x140, tubo de aluminio para calorifugado de tubos con extremos redondeados macho y hembra y cierre longitudinal para poder solaparse, p.p. de adhesivo, accesorios y soportes.</t>
  </si>
  <si>
    <t xml:space="preserve">EF00PP62     </t>
  </si>
  <si>
    <t>TUBERIA C-P.V.C. PN-16 22 mm. SUP.</t>
  </si>
  <si>
    <t>Sum. y col. de tubería de C-P.V.C. PN-16 de 22 mm. según norma UNE-EN 1452. Se incluyen p.p. de accesorios, soportes y material auxiliar de montaje.</t>
  </si>
  <si>
    <t xml:space="preserve">EF00PP62MA   </t>
  </si>
  <si>
    <t>TUBERIA C-P.V.C. PN-16 25 mm. SUP.</t>
  </si>
  <si>
    <t>Sum. y col. de tubería de P.V.C. PN-16 de 25 mm. según norma UNE-EN 1452. Se incluyen p.p. de accesorios, soportes y material auxiliar de montaje.</t>
  </si>
  <si>
    <t xml:space="preserve">EF00PP63M    </t>
  </si>
  <si>
    <t>TUBERIA C-P.V.C. PN-16 32 mm. SUP.</t>
  </si>
  <si>
    <t>Sum. y col. de tubería de C-P.V.C. PN-16 de 32 mm. según norma UNE-EN 1452. Se incluyen p.p. de accesorios, soportes y material auxiliar de montaje.</t>
  </si>
  <si>
    <t xml:space="preserve">EF00PP64MAR  </t>
  </si>
  <si>
    <t>TUBERIA C-P.V.C. PN-16 40 mm. SUP.</t>
  </si>
  <si>
    <t>Sum. y col. de tubería de C-P.V.C. PN-16 de 40 mm. según norma UNE-EN 1452. Se incluyen p.p. de accesorios, soportes y material auxiliar de montaje.</t>
  </si>
  <si>
    <t xml:space="preserve">EF00PP65MAR  </t>
  </si>
  <si>
    <t>TUBERIA C-P.V.C. PN-16 50 mm. SUP.</t>
  </si>
  <si>
    <t>Sum. y col. de tubería de C-P.V.C. PN-16 de 50 mm. según norma UNE-EN 1452. Se incluyen p.p. de accesorios, soportes y material auxiliar de montaje.</t>
  </si>
  <si>
    <t xml:space="preserve">EF00PP66MAR  </t>
  </si>
  <si>
    <t>TUBERIA C-P.V.C. PN-16 63 mm. SUP.</t>
  </si>
  <si>
    <t>Sum. y col. de tubería de C-P.V.C. PN-16 de 65 mm. según norma UNE-EN 1452. Se incluyen p.p. de accesorios, soportes y material auxiliar de montaje.</t>
  </si>
  <si>
    <t xml:space="preserve">EF00PP67MA   </t>
  </si>
  <si>
    <t>TUBERIA C-P.V.C. PN-16 75 mm SUP.</t>
  </si>
  <si>
    <t>Sum. y col. de tubería de C-P.V.C. PN-16 de 75 mm. según norma UNE-EN 1452. Se incluyen p.p. de accesorios, soportes y material auxiliar de montaje.</t>
  </si>
  <si>
    <t xml:space="preserve">EF00PP68MA   </t>
  </si>
  <si>
    <t>TUBERIA C-P.V.C. PN-16 90 mm SUP</t>
  </si>
  <si>
    <t>Sum. y col. de tubería de C-P.V.C. PN-16 de 90 mm. según norma UNE-EN 1452. Se incluyen p.p. de accesorios, soportes y material auxiliar de montaje.</t>
  </si>
  <si>
    <t xml:space="preserve">EF00PP69MAR  </t>
  </si>
  <si>
    <t>TUBERIA C-P.V.C. PN-16 140 mm SUP</t>
  </si>
  <si>
    <t>Sum. y col. de tubería de C-P.V.C. PN-16 de 140 mm. según norma UNE-EN 1452. Se incluyen p.p. de accesorios, soportes y material auxiliar de montaje.</t>
  </si>
  <si>
    <t xml:space="preserve">EF03AT02     </t>
  </si>
  <si>
    <t>AISLAMIENTO ARMAFLEX AF-6-022 33'5 mm.</t>
  </si>
  <si>
    <t>Sum. y col. de aislamiento ARMAFLEX mod. AF-6-022 de 33'5 mm. de espesor y 23 a 26 mm. de diámetro interior, con p.p. de adhesivo.</t>
  </si>
  <si>
    <t xml:space="preserve">EF03AT03     </t>
  </si>
  <si>
    <t>AISLAMIENTO ARMAFLEX AF-6-028 35 mm.</t>
  </si>
  <si>
    <t>Sum. y col. de aislamiento ARMAFLEX mod. AF-6-028 de 35 mm. de espesor y 29 a 32 mm. de diámetro interior, con p.p. de adhesivo.</t>
  </si>
  <si>
    <t xml:space="preserve">EF03AT04     </t>
  </si>
  <si>
    <t>AISLAMIENTO ARMAFLEX AF-6-035 35 mm.</t>
  </si>
  <si>
    <t>Sum. y col. de aislamiento ARMAFLEX mod. AF-6-035 de 35 mm. de espesor y 36 a 39 mm. de diámetro interior, con p.p. de adhesivo.</t>
  </si>
  <si>
    <t xml:space="preserve">EF03AT05     </t>
  </si>
  <si>
    <t>AISLAMIENTO ARMAFLEX AF-6-042 36'5 mm.</t>
  </si>
  <si>
    <t>Sum. y col. de aislamiento ARMAFLEX mod. AF-6-042 de 36'5 mm. de espesor y 43 a 46 mm. de diámetro interior, con p.p. de adhesivo.</t>
  </si>
  <si>
    <t xml:space="preserve">EF03AT06     </t>
  </si>
  <si>
    <t>AISLAMIENTO ARMAFLEX AF-6-048 37'5 mm.</t>
  </si>
  <si>
    <t>Sum. y col. de aislamiento ARMAFLEX mod. AF-6-048 de 37'5 mm. de espesor y 49 a 52 mm. de diámetro interior, con p.p. de adhesivo.</t>
  </si>
  <si>
    <t xml:space="preserve">EF03AT08     </t>
  </si>
  <si>
    <t>AISLAMIENTO ARMAFLEX AF-6-060 39 mm.</t>
  </si>
  <si>
    <t>Sum. y col. de aislamiento ARMAFLEX mod. AF-6-060 de 39 mm. de espesor y 61 a 64 mm. de diámetro interior, con p.p. de adhesivo.</t>
  </si>
  <si>
    <t xml:space="preserve">EF03AT10     </t>
  </si>
  <si>
    <t>AISLAMIENTO ARMAFLEX AF-6-076 40'5 mm.</t>
  </si>
  <si>
    <t>Sum. y col. de aislamiento ARMAFLEX mod. AF-6-076 de 40'5 mm. de espesor y 77 a 80 mm. de diámetro interior, con p.p. de adhesivo.</t>
  </si>
  <si>
    <t xml:space="preserve">EF03AT11     </t>
  </si>
  <si>
    <t>AISLAMIENTO ARMAFLEX AF-6-089 41'5 mm.</t>
  </si>
  <si>
    <t>Sum. y col. de aislamiento ARMAFLEX mod. AF-6-089 de 41'5 mm. de espesor y 90 a 93 mm. de diámetro interior, con p.p. de adhesivo.</t>
  </si>
  <si>
    <t xml:space="preserve">EF03AT14     </t>
  </si>
  <si>
    <t>AISLAMIENTO ARMAFLEX AF-6-140 44.5 mm.</t>
  </si>
  <si>
    <t>Sum. y col. de aislamiento ARMAFLEX mod. AF-6-140 de 44'5 mm. de espesor y 141 a 146 mm. de diámetro interior, con p.p. de adhesivo.</t>
  </si>
  <si>
    <t xml:space="preserve">EF04MAMD     </t>
  </si>
  <si>
    <t>V. VACIADO 1".</t>
  </si>
  <si>
    <t>Sum. y col. de válvula de vaciado de latón, de 1".</t>
  </si>
  <si>
    <t xml:space="preserve">EF04MBAE     </t>
  </si>
  <si>
    <t>V. BOLA 1".</t>
  </si>
  <si>
    <t>Sum. y col. de válvula de bola de latón de 1", de dos vias, PN25.</t>
  </si>
  <si>
    <t xml:space="preserve">EF04MBAG     </t>
  </si>
  <si>
    <t>V. BOLA 1 1/2".</t>
  </si>
  <si>
    <t>Sum. y col. de válvula de bola de latón de 1 1/2" de dos vias, PN25.</t>
  </si>
  <si>
    <t xml:space="preserve">EF04MBAH     </t>
  </si>
  <si>
    <t>V. BOLA 2".</t>
  </si>
  <si>
    <t>Sum. y col. de válvula de bola de latón de 2" de dos vias, PN25.</t>
  </si>
  <si>
    <t xml:space="preserve">EF04MBAI     </t>
  </si>
  <si>
    <t>V. BOLA 2 1/2".</t>
  </si>
  <si>
    <t>Sum. y col. de válvula de bola de latón de 2 1/2" de dos vias, PN25.</t>
  </si>
  <si>
    <t xml:space="preserve">EF04MBAJ     </t>
  </si>
  <si>
    <t>V. BOLA 3".</t>
  </si>
  <si>
    <t>Sum. y col. de válvula de bola de latón de 3" de dos vias, PN25.</t>
  </si>
  <si>
    <t xml:space="preserve">EF23TD09     </t>
  </si>
  <si>
    <t>VALVULA T. A. STAD25 s/v 52151-025.</t>
  </si>
  <si>
    <t>Sum. y col. de válvula de regulación manual TOUR ANDERSSON mod. STAD25 ref. 52151-025 de 1", PN20, roscada, fabricada en AMETAL, con preajuste de caudal, tomas de presión y sin llave de vaciado. Se incluye material auxiliar de montaje y regulación de la válvula de acuerdo con cálculos de caudal y D.F.</t>
  </si>
  <si>
    <t xml:space="preserve">EF23TD11     </t>
  </si>
  <si>
    <t>VALVULA T. A. STAD40 s/v 52151-040.</t>
  </si>
  <si>
    <t>Sum. y col. de válvula de regulación manual TOUR ANDERSSON mod. STAD40 ref. 52151-040 de 1 1/2", PN20, roscada, fabricada en AMETAL, con preajuste de caudal, tomas de presión y sin llave de vaciado. Se incluye material auxiliar de montaje y regulación de la válvula de acuerdo con cálculos de caudal y D.F.</t>
  </si>
  <si>
    <t xml:space="preserve">EF23TD12     </t>
  </si>
  <si>
    <t>VALVULA T. A. STAD50 s/v 52151-050.</t>
  </si>
  <si>
    <t>Sum. y col. de válvula de regulación manual TOUR ANDERSSON mod. STAD50 ref. 52151-050 de 2", PN20, roscada, fabricada en AMETAL, con preajuste de caudal, tomas de presión y sin llave de vaciado. Se incluye material auxiliar de montaje. Se incluye material auxiliar de montaje y regulación de la válvula de acuerdo con cálculos de caudal y D.F.</t>
  </si>
  <si>
    <t xml:space="preserve">EF23TF06     </t>
  </si>
  <si>
    <t>VALVULA T. A. STAF-R65 52181-765.</t>
  </si>
  <si>
    <t>Sum. y col. de válvula de regulación manual TOUR ANDERSSON mod. STAF-R DN-65 ref. 52181-765,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</si>
  <si>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EF23TF07     </t>
  </si>
  <si>
    <t>VALVULA T. A. STAF-R80 52181-780</t>
  </si>
  <si>
    <t>Sum. y col. de válvula de regulación manual TOUR ANDERSSON mod. STAF-R DN-80 ref. 52181-780, fabricada en bronce. Cabezal, cono y vástago en AMETAL, PN-16, con tomas de presión, volante digital y sombrerete embridado. Se incluyen bridas, juntas, tornillos, material auxiliar de montaje y regulación de la válvula de acuerdo con cálculos de caudal y D.F.</t>
  </si>
  <si>
    <t xml:space="preserve">EF23TP03     </t>
  </si>
  <si>
    <t>VALVULA T.A. STAP25 52265-025</t>
  </si>
  <si>
    <t>Sum. y col. de válvula TOUR ANDERSSON mod. STAP25 ref. 52 265-025. Características:
- Funciones: Estabilización de la presión regulable, medida de caudal, corte y diagnóstico.
- Presión diferencial máxima. 250 kPa.
- Temperaturas de servicio máxima/mínima. 120/-20 ºC.
- Campo de ajuste de la presión. 10-60 kPa.
- Kvm. 5'02.
- PN16.
Se incluye material auxiliar de montaje y regulación de la válvula de acuerdo con cálculos y D.F.</t>
  </si>
  <si>
    <t xml:space="preserve">EF23TP05     </t>
  </si>
  <si>
    <t>VALVULA T.A. STAP40 52265-040</t>
  </si>
  <si>
    <t>Sum. y col. de válvula TOUR ANDERSSON mod. STAP40 ref. 52 265-040. Características:
- Funciones: Estabilización de la presión regulable, medida de caudal, corte y diagnóstico.
- Presión diferencial máxima. 250 kPa.
- Temperaturas de servicio máxima/mínima. 120/-20 ºC.
- Campo de ajuste de la presión. 20-80 kPa.
- Kvm. 11'64.
- PN16.
Se incluye material auxiliar de montaje y regulación de la válvula de acuerdo con cálculos y D.F.</t>
  </si>
  <si>
    <t xml:space="preserve">EF23TP06     </t>
  </si>
  <si>
    <t>VALVULA T.A. STAP50 52265-050</t>
  </si>
  <si>
    <t>Sum. y col. de válvula TOUR ANDERSSON mod. STAP50 ref. 52 265-050. Características:
- Funciones: Estabilización de la presión regulable, medida de caudal, corte y diagnóstico.
- Presión diferencial máxima. 250 kPa.
- Temperaturas de servicio máxima/mínima. 120/-20 ºC.
- Campo de ajuste de la presión. 20-80 kPa.
- Kvm. 22'15.
- PN16.
Se incluye material auxiliar de montaje y regulación de la válvula de acuerdo con cálculos y D.F.</t>
  </si>
  <si>
    <t xml:space="preserve">EF23TP07     </t>
  </si>
  <si>
    <t>VALVULA T.A. STAP65 52265-065</t>
  </si>
  <si>
    <t>Sum. y col. de válvula TOUR ANDERSSON mod. STAP65 ref. 52 265-065. Características:
- Funciones: Estabilización de la presión regulable, medida de caudal, corte, vaciado y diagnóstico.
- Presión diferencial máxima. 350 kPa.
- Temperaturas de servicio máxima/mínima. 80/-10 ºC.
- Campo de ajuste de la presión. 20-80 kPa.
- Kvm. 36.
- PN16.
Se incluyen bridas, juntas, tornillos, material auxiliar de montaje y regulación de la válvula de acuerdo con cálculos y D.F.</t>
  </si>
  <si>
    <t xml:space="preserve">EF23TP08     </t>
  </si>
  <si>
    <t>VALVULA T.A. STAP80 52265-080</t>
  </si>
  <si>
    <t>Sum. y col. de válvula TOUR ANDERSSON mod. STAP80 ref. 52 265-080. Características:
- Funciones: Estabilización de la presión regulable, medida de caudal, corte, vaciado y diagnóstico.
- Presión diferencial máxima. 350 kPa.
- Temperaturas de servicio máxima/mínima. 80/-10 ºC.
- Campo de ajuste de la presión. 20-80 kPa.
- Kvm. 55.
- PN16.
Se incluyen bridas, juntas, tornillos, material auxiliar de montaje y regulación de la válvula de acuerdo con cálculos y D.F.</t>
  </si>
  <si>
    <t>08.03</t>
  </si>
  <si>
    <t xml:space="preserve">08.05        </t>
  </si>
  <si>
    <t>UNIDADES TERMINALES</t>
  </si>
  <si>
    <t xml:space="preserve">FA15UMA11    </t>
  </si>
  <si>
    <t>UMA. AIRLAN FMH 2 TUBOS</t>
  </si>
  <si>
    <t xml:space="preserve">Sum. y col. de unidad manejadora para la zona de AMEU, con referéncia UMA11,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1.200 m3/h / 1300Pa
* Caudal retorno: 1020 m3/h / 800Pa
* Bateria calor: 8,4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</si>
  <si>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FA15UMA23    </t>
  </si>
  <si>
    <t xml:space="preserve">Sum. y col. de unidad manejadora para la zona de PASILLO LIMPIO, con referéncia UMA23,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1.350 m3/h / 1300Pa
* Caudal retorno: 1.150 m3/h / 800Pa
* Bateria calor: 14,73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</si>
  <si>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FA15UMA27    </t>
  </si>
  <si>
    <t xml:space="preserve">Sum. y col. de unidad manejadora para la zona de AISLADOS, con referéncia UMA27,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995 m3/h / 1300Pa
* Caudal retorno: 846 m3/h / 800Pa
* Bateria calor: 8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</si>
  <si>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FA15UMA28    </t>
  </si>
  <si>
    <t>UMA. AIRLAN FMH 4 TUBOS</t>
  </si>
  <si>
    <t xml:space="preserve">Sum. y col. de unidad manejadora para la zona de AUTOPSIAS, con referéncia UMA28,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1.270 m3/h / 1300Pa
* Caudal retorno: 1460 m3/h / 800Pa
* Bateria frio: 2 Kw
* Bateria calor: 9,65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</si>
  <si>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FA15UMA05    </t>
  </si>
  <si>
    <t xml:space="preserve">Sum. y col. de unidad manejadora para la zona de TRAUMA / SHOCK, con referéncia UMA05,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2.100 m3/h / 1300Pa
* Caudal retorno: 1.785 m3/h / 800Pa
* Bateria calor: 15,48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</si>
  <si>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FA15UMA15    </t>
  </si>
  <si>
    <t xml:space="preserve">Sum. y col. de unidad manejadora para la zona de ALMACEN ESTERIL, con referéncia UMA15,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1.670 m3/h / 1300Pa
* Caudal retorno: 1.420 m3/h / 800Pa
* Bateria calor: 13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</si>
  <si>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FA15UMA22    </t>
  </si>
  <si>
    <t>UMA. AIRLAN FM 2 TUBOS</t>
  </si>
  <si>
    <t xml:space="preserve">Sum. y col. de unidad manejadora para la zona de PASILLO SUCIO, con referéncia UMA22,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1.830 m3/h / 1000Pa
* Caudal retorno: 1.556 m3/h / 800Pa
* Bateria calor: 21,81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</si>
  <si>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FA15UMA29    </t>
  </si>
  <si>
    <t>UMA. AIRLAN FM 4 TUBOS</t>
  </si>
  <si>
    <t xml:space="preserve">Sum. y col. de unidad manejadora para la zona de APOYO QUIRURGICO, con referéncia UMA29,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2.030 m3/h / 1000Pa
* Caudal retorno: 1.730 m3/h / 800Pa
* Bateria frio: 10 Kw
* Bateria calor: 22,13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</si>
  <si>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FA15UMA06    </t>
  </si>
  <si>
    <t xml:space="preserve">Sum. y col. de unidad manejadora para la zona de ENDOSCOPIA, con referéncia UMA06,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3.600 m3/h / 1300Pa
* Caudal retorno: 3.060 m3/h / 800Pa
* Bateria calor: 27 Kw
* Filtros impulsión: G4+F6+F9
* Filtros retorno: F6
* Recuperador aire: Estático de placas
* Sección de free-cooling de bypass de aire
* Silenciadores en impulsión y retorno 
Se incluye conexionado hidráulico de baterias formado por: 2 válvulas de corte, 2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</si>
  <si>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FA15UMA07    </t>
  </si>
  <si>
    <t xml:space="preserve">Sum. y col. de unidad manejadora para la zona de NEONATOS TERAPIA INTENSIVA, con referéncia UMA07,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3.320 m3/h / 1300Pa
* Caudal retorno: 2.822 m3/h / 800Pa
* Bateria frio: 7 Kw
* Bateria calor: 30,77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</si>
  <si>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FA15UMA09    </t>
  </si>
  <si>
    <t xml:space="preserve">Sum. y col. de unidad manejadora para la zona de PARTOS, con referéncia UMA09,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3.590 m3/h / 1300Pa
* Caudal retorno: 3.052 m3/h / 800Pa
* Bateria frio: 9 Kw
* Bateria calor: 35,24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</si>
  <si>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FA15UMA10    </t>
  </si>
  <si>
    <t xml:space="preserve">Sum. y col. de unidad manejadora para la zona de APOYO OBSTETRICO, con referéncia UMA10,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2.950 m3/h / 1000Pa
* Caudal retorno: 2.508 m3/h / 800Pa
* Bateria calor: 21,27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</si>
  <si>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FA15UMA24    </t>
  </si>
  <si>
    <t xml:space="preserve">Sum. y col. de unidad manejadora para la zona de RECUPERACION, con referéncia UMA24,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2.950 m3/h / 1300Pa
* Caudal retorno: 2.508 m3/h / 800Pa
* Bateria calor: 23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</si>
  <si>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FA15UMA25    </t>
  </si>
  <si>
    <t xml:space="preserve">Sum. y col. de unidad manejadora para la zona de ADULTOS TERAPIA INTENSIVA, con referéncia UMA25,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3.570 m3/h / 1300Pa
* Caudal retorno: 3.035 m3/h / 800Pa
* Bateria frio: 6 Kw
* Bateria calor: 27,61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</si>
  <si>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FA15UMA26    </t>
  </si>
  <si>
    <t xml:space="preserve">Sum. y col. de unidad manejadora para la zona de ADULTOS CUIDADOS INTERMEDIOS, con referéncia UMA26,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3.400 m3/h / 1300Pa
* Caudal retorno: 2.890 m3/h / 800Pa
* Bateria frio: 5 Kw
* Bateria calor: 25,46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</si>
  <si>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FA15UMA12    </t>
  </si>
  <si>
    <t xml:space="preserve">Sum. y col. de unidad manejadora para la zona de QUIROFANO OBSTETRICO, con referéncia UMA12 y 13,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2.550 m3/h / 1300Pa
* Caudal retorno: 2.168 m3/h / 800Pa
* Bateria frio: 4 Kw
* Bateria calor: 17,11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</si>
  <si>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FA15UMA16    </t>
  </si>
  <si>
    <t xml:space="preserve">Sum. y col. de unidad manejadora para la zona de QUIROFANO, con referéncia UMA16,17,18,19,20 y 21,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2.625 m3/h / 1300Pa
* Caudal retorno: 2.231 m3/h / 800Pa
* Bateria frio: 4 Kw
* Bateria calor: 17,53 Kw
* Filtros impulsión: G4+F6+F9
* Filtros retorno: F6
* Recuperador aire: Estático de placas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</si>
  <si>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FA15UMA08    </t>
  </si>
  <si>
    <t xml:space="preserve">Sum. y col. de unidad manejadora para la zona de NEONATOS CUIDADOS BASICOS, con referéncia UMA08,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4.420 m3/h / 1300Pa
* Caudal retorno: 3.757 m3/h / 800Pa
* Bateria calor: 33,87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2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</si>
  <si>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FA15UMA31    </t>
  </si>
  <si>
    <t xml:space="preserve">Sum. y col. de unidad manejadora para la zona de QUEMADOS, con referéncia UMA31,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4.050 m3/h / 1300Pa
* Caudal retorno: 3.443 m3/h / 800Pa
* Bateria calor: 35,56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</si>
  <si>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FA15UMA32    </t>
  </si>
  <si>
    <t xml:space="preserve">Sum. y col. de unidad manejadora para la zona de INTERNAMIENTO, con referéncia UMA32, de tipo higiénico, con tratamiento antibactérico con iones de plata interior, construido con perfilería de aluminio, paneles sandwich de grueso 50 mm., galvanizado interior y pintura en PVC en el exterior, perfilería de aluminio, Marca/Modelo: AIRLAN serie FMH o equivalente.
Con las siguientes características técnicas:
* Montaje: Interior
* Ejecución: Dos pisos
* Ventiladores tipo plug fan con variador de frecuencia
* Caudal impulsión: 4.200 m3/h / 1300Pa
* Caudal retorno: 3.570 m3/h / 800Pa
* Bateria calor: 35,44 Kw
* Filtros impulsión: G4+F6+F9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</si>
  <si>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FA15UMA02    </t>
  </si>
  <si>
    <t xml:space="preserve">Sum. y col. de unidad manejadora para la zona de HOSPITAL DE DIA ONCOLOGICO, con referéncia UMA02,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5.580 m3/h / 1000Pa
* Caudal retorno: 4.743 m3/h / 800Pa
* Bateria calor: 45,14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</si>
  <si>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FA15UMA03    </t>
  </si>
  <si>
    <t xml:space="preserve">Sum. y col. de unidad manejadora para la zona de LABORATORIOS, con referéncia UMA03,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5.840 m3/h / 1000Pa
* Caudal retorno: 6500 m3/h / 800Pa
* Bateria frio: 11 Kw
* Bateria calor: 47,16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</si>
  <si>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FA15UMA14    </t>
  </si>
  <si>
    <t xml:space="preserve">Sum. y col. de unidad manejadora para la zona de ESTERILIZACIÓN, con referéncia UMA14,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5.150 m3/h / 1000Pa
* Caudal retorno: 5.700 m3/h / 800Pa
* Bateria frio: 10 Kw
* Bateria calor: 42,34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</si>
  <si>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FA15UMA01    </t>
  </si>
  <si>
    <t xml:space="preserve">Sum. y col. de unidad manejadora para la zona de HOSPITAL DE DIA MEDICO, con referéncia UMA01,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7.500 m3/h / 1000Pa
* Caudal retorno: 6.375 m3/h / 800Pa
* Bateria calor: 61 Kw
* Filtros impulsión: G4+F6+F9
* Filtros retorno: F6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</si>
  <si>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FA15UMA04    </t>
  </si>
  <si>
    <t xml:space="preserve">Sum. y col. de unidad manejadora para la zona de EMERGENCIAS, con referéncia UMA04,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7.890 m3/h / 1000Pa
* Caudal retorno: 6.707 m3/h / 800Pa
* Bateria frio: 10 Kw
* Bateria calor: 67,24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</si>
  <si>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FA15UMA30    </t>
  </si>
  <si>
    <t xml:space="preserve">Sum. y col. de unidad manejadora para la zona de AUDITORIO, con referéncia UMA30,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7.800 m3/h / 1000Pa
* Caudal retorno: 6.630 m3/h / 800Pa
* Bateria frio: 19 Kw
* Bateria calor: 59,13 Kw
* Filtros impulsión: G4+F6+F9
* Filtros retorno: F6
* Sección de free-cooling de bypass de aire
* Silenciadores en impulsión y retorno 
Se incluye conexionado hidráulico de baterias formado por: 4 válvulas de corte, 2 filtros, 4 manguitos antivibratorios, 2 válvulas de equilibrado, 2 válvulas de regulación de presión diferencial y 4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</si>
  <si>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FA15UMA34    </t>
  </si>
  <si>
    <t xml:space="preserve">Sum. y col. de unidad manejadora para la zona de VENTILACION EDIFICIO C SUP, con referéncia UMA36,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7.950 m3/h / 1100Pa
* Caudal retorno: 3.180 m3/h / 800Pa
* Bateria calor: 44,37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</si>
  <si>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FA15UMA36    </t>
  </si>
  <si>
    <t xml:space="preserve">Sum. y col. de unidad manejadora para la zona de VENTILACION EDIFICIO B SUP, con referéncia UMA34,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7.350 m3/h / 1100Pa
* Caudal retorno: 2.940 m3/h / 800Pa
* Bateria calor: 41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</si>
  <si>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FA15UMA38    </t>
  </si>
  <si>
    <t xml:space="preserve">Sum. y col. de unidad manejadora para la zona de VENTILACION EDIFICIO D SUP, con referéncia UMA38,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7.350 m3/h / 1100Pa
* Caudal retorno: 2.940 m3/h / 800Pa
* Bateria calor: 41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</si>
  <si>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FA15UMA33    </t>
  </si>
  <si>
    <t xml:space="preserve">Sum. y col. de unidad manejadora para la zona de VENTILACION EDIFICIO A, con referéncia UMA33,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12.780 m3/h / 1100Pa
* Caudal retorno: 5.112 m3/h / 800Pa
* Bateria calor: 71,33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</si>
  <si>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FA15UMA35    </t>
  </si>
  <si>
    <t xml:space="preserve">Sum. y col. de unidad manejadora para la zona de VENTILACION EDIFICIO B INF, con referéncia UMA35,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11.500 m3/h / 1100Pa
* Caudal retorno: 4.600 m3/h / 800Pa
* Bateria calor: 64,19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</si>
  <si>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FA15UMA37    </t>
  </si>
  <si>
    <t xml:space="preserve">Sum. y col. de unidad manejadora para la zona de VENTILACION EDIFICIO C INF., con referéncia UMA37,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11.000 m3/h / 400Pa
* Caudal retorno: 4.400 m3/h / 400Pa
* Bateria calor: 61,4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</si>
  <si>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FA15UMA39    </t>
  </si>
  <si>
    <t xml:space="preserve">Sum. y col. de unidad manejadora para la zona de VENTILACION EDIFICIO D INF., con referéncia UMA39, de tipo estándar, con tratamiento antibactérico con iones de plata interior, construido con perfilería de aluminio, paneles sandwich de grueso 50 mm., galvanizado interior y pintura en PVC en el exterior, perfilería de aluminio, Marca/Modelo: AIRLAN serie FM o equivalente.
Con las siguientes características técnicas:
* Montaje: Interior
* Ejecución: Dos pisos
* Ventiladores tipo plug fan con variador de frecuencia
* Caudal impulsión: 11.875 m3/h / 1100Pa
* Caudal retorno: 4.750 m3/h / 800Pa
* Bateria calor: 66,28 Kw
* Filtros impulsión: G4+F6
* Filtros retorno: F6
* Recuperador aire: Estático de placas
* Sección de free-cooling de bypass de aire
* Silenciadores en impulsión y retorno 
Se incluye conexionado hidráulico de baterias formado por: 2 válvulas de corte, 1 filtros, 2 manguitos antivibratorios, 1 válvulas de equilibrado, 1 válvulas de regulación de presión diferencial y 2 termómetros.
Plenums de impulsión y retorno, bandeja de condensados en aluminio, juntas flexibles para la conexión a conductos, conexiones eléctricas, conexiones de tuberías, conexiones y desagüe hasta bajante de saneamiento mas próximo, bancada y soportes tipo silenblock, puesta en funcionamiento y p.p. de material auxiliar de montaje.
</t>
  </si>
  <si>
    <t xml:space="preserve">EC22DL04F1   </t>
  </si>
  <si>
    <t>RADIADOR BAXIROCA DUBAL 80.</t>
  </si>
  <si>
    <t>Sum. y col. de radiador de aluminio BAXIROCA DUBAL 80 de 3 elementos, con p.p. de válvula monotubo T termostatizable, purgador automático PA5, tapones y soportes.</t>
  </si>
  <si>
    <t xml:space="preserve">EC22DL04F2   </t>
  </si>
  <si>
    <t>Sum. y col. de radiador de aluminio BAXIROCA DUBAL 80 de 7 elementos, con p.p. de válvula monotubo T termostatizable, purgador automático PA5, tapones y soportes.</t>
  </si>
  <si>
    <t xml:space="preserve">EC22DL04F3   </t>
  </si>
  <si>
    <t>Sum. y col. de radiador de aluminio BAXIROCA DUBAL 80 de 10 elementos, con p.p. de válvula monotubo T termostatizable, purgador automático PA5, tapones y soportes.</t>
  </si>
  <si>
    <t xml:space="preserve">EC22DL04F4   </t>
  </si>
  <si>
    <t>Sum. y col. de radiador de aluminio BAXIROCA DUBAL 80 de 13 elementos, con p.p. de válvula monotubo T termostatizable, purgador automático PA5, tapones y soportes.</t>
  </si>
  <si>
    <t xml:space="preserve">EC22DL04F5   </t>
  </si>
  <si>
    <t>Sum. y col. de radiador de aluminio BAXIROCA DUBAL 80 de 16 elementos, con p.p. de válvula monotubo T termostatizable, purgador automático PA5, tapones y soportes.</t>
  </si>
  <si>
    <t xml:space="preserve">EA15FC38     </t>
  </si>
  <si>
    <t>FAN-COIL AIRLAN FCX 42 PO 2 TUBOS</t>
  </si>
  <si>
    <t>Sum. y col. de fan-coil de falso techo sin envolvente AIRLAN  mod. FCX-42-PO, con motor potenciado, de las siguientes características:
* Caudal aire máx. 600 m3/h.
* Potencia máx. frigorífica total: 2.800 W.
* Potencia máx. frigorífica sensible: 2.012 W.
* Flujo de agua: 585 l/h.
* Nº ventiladores: 2
* Presión sonora máx.: 50 dBA
* Potencia máx. motor: 110 W.
* Tensión de alimentación: 220-230 V/1N/50 Hz.
* Dimensiones: 457x1013x216 mm.
* Peso: 22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</si>
  <si>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 xml:space="preserve">EA15FM91     </t>
  </si>
  <si>
    <t>FAN-COIL AIRLAN FPM 222 2 TUBOS</t>
  </si>
  <si>
    <t>Sum. y col. de fan-coil potenciado de baja altura AIRLAN mod. FPM222, sin envolvente, con panel sandwich y retorno de aire por detrás, para instalación en falsos techos, con las siguientes características:
* Caudal aire máx. 2.184 m3/h.
* Potencia frigorífica total: 9.000 W.
* Presión disponible. 80 Pa.
* Tensión de alimentación: 220-230 V/1N/50 Hz.
* Potencia eléctrica máxima. 600 W. 
* Dimensiones. 1160x1200x235 mm.
* Peso. 40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</si>
  <si>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 xml:space="preserve">EA15FW01     </t>
  </si>
  <si>
    <t>FAN-COIL AIRLAN FCW 412V 2 TUBOS</t>
  </si>
  <si>
    <t>Sum. y col. de fan-coil de pared AIRLAN mod. FCW 412V, de las siguientes características:
* Motor de 3 velocidades con dispositivo de corte por sobrecarga.
* Ventilador Tangencial.
* Válvula de 2 vías integrada en el fan-coil.
* Tensión: 220/230 V / 50 Hz.
* Potencia frigorífica máxima. 3.450 W.
* Caudal máximo: 540 m³ / h.
* Potencia sonora máxima. 51 dB (A)
* Dimensiones: 360x11720x210 mm.
* Peso 20 kg.
Se incluyen termostato en pared, filtro EU-4, conexionado hidráulico de bateria formado por: 2 válvulas de corte, 1 filtros, 1 válvulas de equilibrado, plénums de impulsión y retorno, juntas flexibles para conexión a conductos, conexiones eléctricas, conexiones de tuberias, de desagüe de dimensiones según I.T.E. 02.8.3 hasta bajante de saneamiento más cercano, soportes tipo silenblock según UNE 100153, puesta en funcionamiento, pruebas ITE 06 y p.p. de material auxiliar para su montaje.</t>
  </si>
  <si>
    <t>08.05</t>
  </si>
  <si>
    <t xml:space="preserve">08.04        </t>
  </si>
  <si>
    <t>DISTRIBUCION DE AIRE Y ELEMENTOS DE DIFUSION</t>
  </si>
  <si>
    <t xml:space="preserve">REC          </t>
  </si>
  <si>
    <t>RECUPERADOR DE CALOR S&amp;P CADT</t>
  </si>
  <si>
    <t>Sum. y col. de recuperador de calor SOLER&amp;PALAU mod. CADT-N D 45 C H BP F7. Fabricado en chapa de acero galvanizado con aislamiento térmico no inflamable (M0) de 25 mm., con intercambiador de flujo cruzado, dos ventiladores plug fan con rodetes de álabes hacia atrás y filtros F7 para aportación y extracción. Características:
* Motor trifásico 230/400 V. 50 Hz.
* Protección IP44, clase F.
* Velocidad: 1462 r.p.m.
* Potencia máxima.: 2x1,5 W.
* Caudal máximo: 4.600 m3/h.
* Presión sonora máxima: 70 dB(A).
* Peso: 45 kg.
Se incluyen control completamente cableado de fabrica PRO REG, acoplamientos elásticos y material auxiliar de montaje.</t>
  </si>
  <si>
    <t xml:space="preserve">EV09VA15     </t>
  </si>
  <si>
    <t>C+VENTIL. S&amp;P CVAT/4-5600/400</t>
  </si>
  <si>
    <t>Sum. y col. de caja de ventilación estanca SOLER&amp;PALAU serie CVAT mod. CVAT/4-5600/400. Fabricada en chapa de acero galvanizado con aislamiento térmico no inflamable (M0) de 25 mm., rodete centrífugo equilibrado dinámicamente y protector térmcio. Características:
* Motor trifásico 230/400 V. 50 Hz.
* Protección IP55, clase F.
* Velocidad: 1350 r.p.m.
* Potencia máxima.: 920 W.
* Caudal máximo: 5.600 m3/h.
* Presión sonora máxima: 70 dB(A).
* Peso: 45 kg.
Se incluyen interruptor de seguridad paro-marcha en cumplimiento de la norma UNE-EN 60204-1, acoplamientos elásticos y material auxiliar de montaje.</t>
  </si>
  <si>
    <t xml:space="preserve">EV09VA16     </t>
  </si>
  <si>
    <t>C+VENTIL. S&amp;P CVAT/4-10000/630</t>
  </si>
  <si>
    <t>Sum. y col. de caja de ventilación estanca SOLER&amp;PALAU serie CVAT mod. CVAT/4-10000/630. Fabricada en chapa de acero galvanizado con aislamiento térmico no inflamable (M0) de 25 mm., rodete centrífugo equilibrado dinámicamente y protector térmcio. Características:
* Motor trifásico 230/400 V. 50 Hz.
* Protección IP55, clase F.
* Velocidad: 1475 r.p.m.
* Potencia máxima.: 2.050 W.
* Caudal máximo: 8.800 m3/h.
* Presión sonora máxima: 76 dB(A).
* Peso: 185 kg.
Se incluyen interruptor de seguridad paro-marcha en cumplimiento de la norma UNE-EN 60204-1, acoplamientos elásticos y material auxiliar de montaje.</t>
  </si>
  <si>
    <t xml:space="preserve">EV09CA04     </t>
  </si>
  <si>
    <t>C+VENTIL. S&amp;P CAB-250</t>
  </si>
  <si>
    <t>Sum. y col. de caja de ventilación estanca SOLER&amp;PALAU serie CAB mod. CAB-250. Fabricada en chapa de acero galvanizado con aislamiento acústico ininflamable (M0) de 50 mm. de espesor, cierre estanco por clips. Características:
* Motor monofásico 230 V. 50 Hz. regulable.
* Velocidad: 1250 rpm.
* Potencia motor: 200 W.
* Caudal máximo: 1250 m3/h.
* Presión sonora máxima: 60 dBA.
* Peso : 25 kg.
Se incluyen soportes antivibradores, interruptor de seguridad paro-marcha para cumplir la Norma UNE-EN 60204-1, uniones elásticas y material auxiliar de montaje.</t>
  </si>
  <si>
    <t xml:space="preserve">EV09CA06     </t>
  </si>
  <si>
    <t>C+VENTIL. S&amp;P CAB-315</t>
  </si>
  <si>
    <t>Sum. y col. de caja de ventilación estanca SOLER&amp;PALAU serie CAB mod. CAB-315. Fabricada en chapa de acero galvanizado con aislamiento acústico ininflamable (M0) de 50 mm. de espesor, cierre estanco por clips. Características:
* Motor monofásico 230 V. 50 Hz. regulable.
* Velocidad: 1400 rpm.
* Potencia motor: 500 W.
* Caudal máximo: 2100 m3/h.
* Presión sonora máxima: 65 dBA.
* Peso : 33 kg.
Se incluyen soportes antivibradores, interruptor de seguridad paro-marcha para cumplir la Norma UNE-EN 60204-1, uniones elásticas y material auxiliar de montaje.</t>
  </si>
  <si>
    <t xml:space="preserve">EV09CE06     </t>
  </si>
  <si>
    <t>C+VENTIL. S&amp;P CVB-240/240-N-250W.</t>
  </si>
  <si>
    <t>Sum. y col. de caja de ventilación SOLER&amp;PALAU serie CENTRIBOX mod. CVB-240/240-N-250W. Fabricada en chapa de acero galvanizado, con aislamiento acústico ignífugo (M1) de espuma de melamina y ventilador centrífugo montado sobre soportes antivbratorios y equilibrado dinámicamente. Características: 
* Motor monofásico 230 V. 50 Hz.
* Protección IP-44, clase F.
* Potencia del motor. 250 W., 1/3 CV. 
* Velocidad. 900 r.p.m.
* Caudal máximo. 2720 m3/h.
* Nivel sonoro. 61 dBA.
* Peso. 36 kg.
Se incluyen bridas, acoplamiento elástico, visera, soportes antivibratorios y material auxiliar de montaje.</t>
  </si>
  <si>
    <t xml:space="preserve">EV09TM04     </t>
  </si>
  <si>
    <t>VENTILADOR S&amp;P MIXVENT TD-500/150</t>
  </si>
  <si>
    <t>Sum. y col. de ventilador helicocentrífugo de bajo perfil SOLER&amp;PALAU serie TD-MIXVENT mod. TD-500/150 para intecalar en conducto. Fabricado en material plástico, con caja de bornes externa y cuerpo desmontable. Características:
* Motor monofásico 230 V. 50 Hz. regulable, de 2 velocidades.
* Protección IP44, clase B, clase II.
* Velocidades: 2500/1950 rpm.
* Potencias: 50/44 W.
* Caudales: 580/430 m³/h.
* Niveles sonoros: 33/29 dBA.
* Ø Conducto: 150 mm. 
* Peso. 2'7 Kg.
Se incluyen dos rejillas de protección y material auxiliar de montaje.</t>
  </si>
  <si>
    <t xml:space="preserve">EV09CV15     </t>
  </si>
  <si>
    <t>C+VENTIL. S&amp;P CVHT 9/9</t>
  </si>
  <si>
    <t>Sum. y col. de caja de ventilación para trasegar aire a 400ºC/2 h. SOLER&amp;PALAU serie CVHT mod. CVHT-9/9. Fabricada en chapa de acero galvanizada, ventilador centrífugo y tensor automático sin mantenimiento. Características técnicas:
* Motor trifásico 230/400 V., 50 Hz.
* Protección. IP-55.
* Potencia: 0.25 kW.
Se incluyen soportes antivibratorios, visera y material auxiliar de montaje.</t>
  </si>
  <si>
    <t xml:space="preserve">EV09CV28     </t>
  </si>
  <si>
    <t>C+VENTIL. S&amp;P CVHT 18/18</t>
  </si>
  <si>
    <t>Sum. y col. de caja de ventilación para trasegar aire a 400ºC/2 h. SOLER&amp;PALAU serie CVHT mod. CVHT-18/18. Fabricada en chapa de acero galvanizada, ventilador centrífugo y tensor automático sin mantenimiento. Características técnicas:
* Motor trifásico 230/400 V., 50 Hz.
* Protección. IP-55.
* Potencia: 3 kW.
Se incluyen soportes antivibratorios, visera y material auxiliar de montaje.</t>
  </si>
  <si>
    <t xml:space="preserve">EA00TH46     </t>
  </si>
  <si>
    <t>TUBO HELICOIDAL GALV. 630-0'7 mm</t>
  </si>
  <si>
    <t>Sum. y col. de tubo helicoidal galvanizado de 630 mm. de diámetro y 0'7 mm. de espesor, con p.p. de accesorios, p.p. de tapa registro según R.I.T.E y soportes.</t>
  </si>
  <si>
    <t xml:space="preserve">EA00TH05     </t>
  </si>
  <si>
    <t>TUBO HELICOIDAL GALV. 200-0'5 mm</t>
  </si>
  <si>
    <t>Sum. y col. de tubo helicoidal galvanizado de 200 mm. de diámetro y 0'5 mm. de espesor, con p.p. de accesorios, p.p. de tapa registro según R.I.T.E y soportes.</t>
  </si>
  <si>
    <t xml:space="preserve">EA03PL13     </t>
  </si>
  <si>
    <t>M2</t>
  </si>
  <si>
    <t>C. PLANCHA 0'8 METU+IBR.</t>
  </si>
  <si>
    <t>Sum. y col. de conducto de plancha galvanizada de espesor de acuerdo con norma U.N.E., con juntas transversales tipo METU, aislado con filtro ligero de fibra de vidrio IBR de 55 mm., sellado con cinta de papel transparente autoadhesiva. Se incluyen p.p. de codos, pantalones, derivaciones, p.p. de tapa de registro, otras piezas, accesorios y soportes.</t>
  </si>
  <si>
    <t xml:space="preserve">EA03PL01     </t>
  </si>
  <si>
    <t>C. PLANCHA 0'8 METU.</t>
  </si>
  <si>
    <t>Sum. y col. de conducto de plancha galvanizada de espesor de acuerdo con norma U.N.E, con p.p. de juntas transversales METU. Se incluyen p.p. de codos, pantalones, derivaciones, p.p. de tapa de registro, otras piezas, accesorios y soportes.</t>
  </si>
  <si>
    <t xml:space="preserve">EA03PL03     </t>
  </si>
  <si>
    <t>C. PLANCHA 0'8 METU+IBR+CHAPA.</t>
  </si>
  <si>
    <t>Sum. y col. de conducto de plancha galvanizada de espesor de acuerdo con norma U.N.E., con juntas de unión transversales METU, forrado con manta de lana de vidrio IBR ALUMINIO de 55 mm. de grosor y contrachapado con plancha galvanizada de 0'6 mm. Se incluyen p.p. de codos, pantalones, derivaciones, p.p. de tapa de registro, otras piezas, accesorios y soportes.</t>
  </si>
  <si>
    <t xml:space="preserve">EA03PR01     </t>
  </si>
  <si>
    <t>CONDUCTO PROMATEC L500 + EI-120</t>
  </si>
  <si>
    <t>Sum. y col. de conducto rectangular construido con placas PROMATEC L500 de 52 mm de espesor y una EI-120 minutos. Se incluye p.p. de accesorios y soportes.</t>
  </si>
  <si>
    <t xml:space="preserve">EA00FL03     </t>
  </si>
  <si>
    <t>TUBO DEC FLEXAL ISODEC de 127 mm</t>
  </si>
  <si>
    <t>Sum. y col. de tubo flexible aislado tipo DEC-FLEXAL, mod. ISODEC de 127 mm. de diámetro, formado por tubo interior de aluminio, aislado con manta de fibra de vidrio de 25 mm. de espesor y 16 Kg/m3. de densidad, recubierto exteriormente por una resistente lámina de aluminio reforzada con hilo de fibra en espiral. Se incluyen p.p. de accesorios (abrazaderas, cinta adhesiva, aros...) de montaje.</t>
  </si>
  <si>
    <t xml:space="preserve">EA00THF1     </t>
  </si>
  <si>
    <t>TUBO HELICOIDAL INOX. 250-0'5 mm</t>
  </si>
  <si>
    <t>Sum. y col. de tubo helicoidal inoxidable de 250 mm. de diámetro y 0'5 mm. de espesor para extracción de Helio de maquina RNM con aislamiento de 75mm de espesor, con p.p. de accesorios.</t>
  </si>
  <si>
    <t xml:space="preserve">EA24DR08F    </t>
  </si>
  <si>
    <t>DIFUSOR TROX ADLR/1.</t>
  </si>
  <si>
    <t>Sum. y col. de difusor circular de aluminio TROX mod. ADLR/1 con regulación. Se incluye material auxiliar de montaje.</t>
  </si>
  <si>
    <t xml:space="preserve">EA24DR05F    </t>
  </si>
  <si>
    <t>DIFUSOR TROX ADLR/2.</t>
  </si>
  <si>
    <t>Sum. y col. de difusor circular de aluminio TROX mod. ADLR/2 con regulación. Se incluye material auxiliar de montaje.</t>
  </si>
  <si>
    <t xml:space="preserve">EA24VW06F    </t>
  </si>
  <si>
    <t>DIF. TROX VDW-Q-Z-H-M/400x16/0.</t>
  </si>
  <si>
    <t>Sum. y col. de difusor de rotación TROX mod. VDW-Q-Z-H-M/400x16/0 en ejecución cuadrada con difusor central en chapa de acero galvanizado, lacado en blanco (RAL 90010), láminas directrices de plástico (ABS) en color negro, plénum de conexión de chapa de acero galvanizada, con regulación de caudal. Se incluye material auxiliar de montaje.</t>
  </si>
  <si>
    <t xml:space="preserve">EA24VW02F    </t>
  </si>
  <si>
    <t>DIF. TROX VDW-Q-Z-H-M/600x24/0.</t>
  </si>
  <si>
    <t>Sum. y col. de difusor de rotación TROX mod. VDW-Q-Z-H-M/600x24/0 en ejecución cuadrada con difusor central en chapa de acero galvanizado, lacado en blanco (RAL 90010), láminas directrices de plástico (ABS) en color negro, plénum de conexión de chapa de acero galvanizada, con regulación de caudal. Se incluye material auxiliar de montaje.</t>
  </si>
  <si>
    <t xml:space="preserve">EA24VW15F    </t>
  </si>
  <si>
    <t>CAJÓN PORTAFILTRO ABSOLUTO CON DIFUSOR</t>
  </si>
  <si>
    <t>Sum. y col. de Cajón portafiltro absoluto H14 con difusor de rotación TROX mod. F644V1N + MFP-H14-ALY/345X345X150X50/0/FNU/STLED en ejecución cuadrada, cuello con junta y lacado en blanco RAL 9010. Se incluye material auxiliar de montaje.</t>
  </si>
  <si>
    <t xml:space="preserve">EA24VW16F    </t>
  </si>
  <si>
    <t>Sum. y col. de Cajón portafiltro absoluto H14 con difusor de rotación TROX mod. F644V1J + MFP-H13-ALY/457X457X150X50/0/FNU/STLED en ejecución cuadrada, cuello con junta y lacado en blanco RAL 9010. Se incluye material auxiliar de montaje.</t>
  </si>
  <si>
    <t xml:space="preserve">EA24AH13F    </t>
  </si>
  <si>
    <t>REJA TROX AH-AG 225x125 mm.</t>
  </si>
  <si>
    <t>Sum. y col. de rejilla de aluminio TROX mod. AH-AG de 225x125 mm. con regulación, marco y material auxiliar de montaje.</t>
  </si>
  <si>
    <t xml:space="preserve">EA24AH08F    </t>
  </si>
  <si>
    <t>REJA TROX AH-AG 425x225 mm.</t>
  </si>
  <si>
    <t>Sum. y col. de rejilla de aluminio TROX mod. AH-AG de 425x225 mm. con regulación, marco y material auxiliar de montaje.</t>
  </si>
  <si>
    <t xml:space="preserve">EA24AH72F    </t>
  </si>
  <si>
    <t>REJA TROX AH-AG 525x165 mm.</t>
  </si>
  <si>
    <t>Sum. y col. de reja de impulsión en aluminio TROX mod. AH-AG de 525x165 mm. con regulación, marco y material auxiliar de montaje.</t>
  </si>
  <si>
    <t xml:space="preserve">EA24AH07F    </t>
  </si>
  <si>
    <t>REJA TROX AH-AG 525x225 mm.</t>
  </si>
  <si>
    <t>Sum. y col. de rejilla de  impulsión en aluminio TROX mod. AH-AG de 525x225 mm. con regulación, marco y material auxiliar de montaje.</t>
  </si>
  <si>
    <t xml:space="preserve">EA05TR03     </t>
  </si>
  <si>
    <t>BOCA EXTRACCION TROX LVS-125.</t>
  </si>
  <si>
    <t>Sum. y col. de boca de extracción TROX mod. LVS-125 de 125 mm. Se incluye tubo flexible y material auxiliar de montaje.</t>
  </si>
  <si>
    <t xml:space="preserve">EI40TR01     </t>
  </si>
  <si>
    <t>C. TROX FKA-3 200x200 mm.</t>
  </si>
  <si>
    <t>Sum. y col. de compuerta cortafuegos TROX tipo FKA-3 de 200x200 mm., con junta litaflex en todo el contorno, con dispositivo de desconexión térmica por ampolla fusible, a 70 ºC. y final de carrera, indicación de compuerta cerrada. Se incluyen p.p. de accesorios de conexión a conducto, conexionado eléctrico y material auxiliar de montaje.</t>
  </si>
  <si>
    <t xml:space="preserve">EI40TR09     </t>
  </si>
  <si>
    <t>C. TROX FKA-3 300x300 mm.</t>
  </si>
  <si>
    <t>Sum. y col. de compuerta cortafuegos TROX mod. FKA-3 de 300x300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</si>
  <si>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EI40TR16     </t>
  </si>
  <si>
    <t>C. TROX FKA-3 400x300 mm.</t>
  </si>
  <si>
    <t>Sum. y col. de compuerta cortafuegos TROX mod. FKA-3 de 400x300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</si>
  <si>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EI40TR30     </t>
  </si>
  <si>
    <t>C. TROX FKA-3 600x300 mm.</t>
  </si>
  <si>
    <t>Sum. y col. de compuerta cortafuegos TROX mod. FKA-3 de 600x300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</si>
  <si>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EI40TR17     </t>
  </si>
  <si>
    <t>C. TROX FKA-3 400x400 mm.</t>
  </si>
  <si>
    <t>Sum. y col. de compuerta cortafuegos TROX mod. FKA-3 de 400x400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</si>
  <si>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EI40TR24     </t>
  </si>
  <si>
    <t>C. TROX FKA-3 500x400 mm.</t>
  </si>
  <si>
    <t>Sum. y col. de compuerta cortafuegos TROX mod. FKA-3 de 500x400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</si>
  <si>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EI40TR31     </t>
  </si>
  <si>
    <t>C. TROX FKA-3 600x400 mm.</t>
  </si>
  <si>
    <t>Sum. y col. de compuerta cortafuegos TROX mod. FKA-3 de 600x400 mm., con junta litaflex en todo el contorno, con dispositivo de desconexión térmica por ampolla fusible a 70ºC  y final de carrera, indicación de compuerta cerrada. Se incluye p.p. de accesorios de conexión a conducto, conexionado eléctrico y accesorios de montaje.</t>
  </si>
  <si>
    <t xml:space="preserve">EI40TR38     </t>
  </si>
  <si>
    <t>C. TROX FKA-3 700x400 mm.</t>
  </si>
  <si>
    <t>Sum. y col. de compuerta cortafuegos TROX mod. FKA-3 de 700x400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</si>
  <si>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EI40TR45     </t>
  </si>
  <si>
    <t>C. TROX FKA-3 800x400 mm.</t>
  </si>
  <si>
    <t>Sum. y col. de compuerta cortafuegos tipo TROX mod. FKA-3 de 800x400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</si>
  <si>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EI40TR46     </t>
  </si>
  <si>
    <t>C. TROX FKA-3 800x500 mm.</t>
  </si>
  <si>
    <t>Sum. y col. de compuerta cortafuegos tipo TROX mod. FKA-3 de 800x500 mm., con junta litaflex en todo el contorno, con dispositivo de desconexión térmica por ampolla fusible a 70 ºC y final de carrera, indicación de compuerta cerrada. Se incluye p.p. de accesorios de conexión a conducto, conexionado eléctrico y accesorios de montaje.</t>
  </si>
  <si>
    <t xml:space="preserve">EA02TRC2     </t>
  </si>
  <si>
    <t>REGULADOR CAUDAL TROX VFL-125</t>
  </si>
  <si>
    <t>Sum. y col. de regulador de caudal de aire TROX mod. VFL-125, fabricado en plástico, de forma circular, para inserción en conductos de aire. Se incluye material auxiliar de montaje.</t>
  </si>
  <si>
    <t xml:space="preserve">EA02TR62     </t>
  </si>
  <si>
    <t>REGULADOR CAUDAL TROX EN 200x200</t>
  </si>
  <si>
    <t>Sum. y col. de regulador de caudal TROX EN de 200x200 mm. Se incluye material auxiliar de montaje.</t>
  </si>
  <si>
    <t xml:space="preserve">EA02TR63     </t>
  </si>
  <si>
    <t>REGULADOR CAUDAL TROX EN 300x200</t>
  </si>
  <si>
    <t>Sum. y col. de regulador de caudal TROX EN de 300x200 mm. Se incluye material auxiliar de montaje.</t>
  </si>
  <si>
    <t xml:space="preserve">EA02TRF3     </t>
  </si>
  <si>
    <t>REGULADOR CAUDAL TROX EN 300x300</t>
  </si>
  <si>
    <t>Sum. y col. de regulador de caudal TROX EN de 300x300 mm. Se incluye material auxiliar de montaje.</t>
  </si>
  <si>
    <t xml:space="preserve">EA02TRF4     </t>
  </si>
  <si>
    <t>REGULADOR CAUDAL TROX EN 400x300</t>
  </si>
  <si>
    <t>Sum. y col. de regulador de caudal TROX EN de 400x300 mm. Se incluye material auxiliar de montaje.</t>
  </si>
  <si>
    <t xml:space="preserve">EA02TR33     </t>
  </si>
  <si>
    <t>REGULADOR CAUDAL TROX EN 500x300.</t>
  </si>
  <si>
    <t>Sum. y col. de regulador de caudal TROX EN de 500x300 mm. Se incluye material auxiliar de montaje.</t>
  </si>
  <si>
    <t xml:space="preserve">EA02TR32     </t>
  </si>
  <si>
    <t>REGULADOR CAUDAL TROX EN 600x300.</t>
  </si>
  <si>
    <t>Sum. y col. de regulador de caudal TROX EN de 600x300 mm. Se incluye material auxiliar de montaje.</t>
  </si>
  <si>
    <t>08.04</t>
  </si>
  <si>
    <t xml:space="preserve">08.06        </t>
  </si>
  <si>
    <t>INSTALACION DE VAPOR</t>
  </si>
  <si>
    <t xml:space="preserve">EC44LN01F2   </t>
  </si>
  <si>
    <t>CALDERA YGNIS HDPY 640</t>
  </si>
  <si>
    <t xml:space="preserve">Sum. y col. de caldera de producción de vapor presurizada de gas o gasoleo YGNIS serie HDPY 640. 
Características principales:
* Producción de vapor. 1100 kg/h.
* Presión de servicio: 10 bars.
Se incluye quemador modulante ETNA GAS con rampa de gas, purga de lodos, purga de sales, grúa, transporte, servicio de puesta en marcha y material auxiliar para su montaje.
</t>
  </si>
  <si>
    <t xml:space="preserve">EF12LA47F    </t>
  </si>
  <si>
    <t>INTERACUMULADOR DE 4000 LITROS.</t>
  </si>
  <si>
    <t>Sum. y col. de depósito para acumulación de A.C.S.de las siguientes características:
* 4000 l. de capacidad.
* Serpentín interior para calentamiento con vapor.
* Fabricado en acero con revestimiento epoxi de calidad alimentaria. 
* Instalación en vertical.
* Aislado térmicamente con espuma rígida de poliuretano inyjectado, libre de CFC.
* Equipo de protección catódica por ánodos permanentes correx-up.
* Temperatura máxima en continuo A.C.S. 90 ºC.
* Pressión máxima depósito A.C.S. 8 bar.
Se incluye material auxiliar de montaje.</t>
  </si>
  <si>
    <t xml:space="preserve">VAPOR.F0     </t>
  </si>
  <si>
    <t>EQUIPAMENTO DE SALA DE CALDERA</t>
  </si>
  <si>
    <t>Sum. y col. de equipamento de sala de caldera de vapor formado por:
- Tanque de alimentación de caldera cilíndrico de 1.000 litros.
- Cabezal mezclador y desaireador.
- Control de Nivel
- Sistema rociador
- Sistema de Calentamiento
- Tanque enfriador de purgas
Se incluye valvuleria, filtros, termostatos, aireadores, manometros, servicio de puesta en marcha y resto de material auxiliar de montaje.</t>
  </si>
  <si>
    <t xml:space="preserve">VAPOR.F1     </t>
  </si>
  <si>
    <t>EQUIPAMENTO CIRCUITO LAVANDERIA</t>
  </si>
  <si>
    <t>Sum. y col. de equipamento de lavanderia formado por:
- Separadores.
- Valvuleria.
- Purgadores.
- Filtros.
- Manometros.
- Drenaje.
Se incluye puesta en funcionamiento y p.p. de material auxiliar de montaje.</t>
  </si>
  <si>
    <t xml:space="preserve">VAPOR.F2     </t>
  </si>
  <si>
    <t>EQUIPAMENTO CIRCUITO MANEJADORAS</t>
  </si>
  <si>
    <t>Sum. y col. de equipamento de manejadoras formado por:
- Separadores.
- Valvuleria.
- Purgadores.
- Filtros.
- Manometros.
- Drenaje.
Se incluye puesta en funcionamiento y p.p. de material auxiliar de montaje.</t>
  </si>
  <si>
    <t xml:space="preserve">VAPOR.F3     </t>
  </si>
  <si>
    <t>EQUIPAMENTO CIRCUITO ACS</t>
  </si>
  <si>
    <t>Sum. y col. de equipamento de ACS formado por:
- Separadores.
- Valvuleria.
- Purgadores.
- Filtros.
- Manometros.
- Drenaje.
Se incluye puesta en funcionamiento y p.p. de material auxiliar de montaje.</t>
  </si>
  <si>
    <t xml:space="preserve">EF01SN03CIF2 </t>
  </si>
  <si>
    <t>08.06</t>
  </si>
  <si>
    <t xml:space="preserve">08.08        </t>
  </si>
  <si>
    <t>REGULACION Y CONTROL</t>
  </si>
  <si>
    <t xml:space="preserve">CONTROL.F1   </t>
  </si>
  <si>
    <t>EQUIPAMENTO DE REGULACION Y CONTROL DE SALA DE PRODUCCION</t>
  </si>
  <si>
    <t>Sum. y col. de equipamento de regulación y control de sala de producción de agua helada y caliente formado por:
- Valvulas motorizadas de 2 y 3 vias.
- Sondas de temperatura de inmersión para líquido.
- Sondas de presión diferencial de agua.
- Paro / marcha de chillers, calderas y bombas.
Se incluye subcentral de regulación con las entradas y salidas necesarias para el control y regulación de la instalación, conexionado eléctrico y de control de los elementos de campo y la  subcentral, puesta en marcha y resto de material auxiliar de montaje.</t>
  </si>
  <si>
    <t xml:space="preserve">CONTROL.F2   </t>
  </si>
  <si>
    <t>REGULADOR DE MANEJADORA TIPO 1</t>
  </si>
  <si>
    <t>Sum. y col. de equipamento de regulación y control de Unidad Manejadora Tipo 1 formada por:
- Valvulas motorizadas de 2 vias para baterias de agua helada y caliente.
- Sondas de temperatura de aire en conducto.
- Sondas de humedad relativa en conducto.
- Presostatos diferenciales de aire para los filtros.
- Sonda de presión absoluta en conducto.
- Actuadores para compuertas.
- Regulación de velocidad de ventiladores.
- Sonda de temperatura ambiente exterior.
- Sonda de humedad relativa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</si>
  <si>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 xml:space="preserve">CONTROL.F3   </t>
  </si>
  <si>
    <t>REGULADOR DE MANEJADORA TIPO 2</t>
  </si>
  <si>
    <t>Sum. y col. de equipamento de regulación y control de Unidad Manejadora Tipo 2 formada por:
- Valvulas motorizadas de 2 vias para baterias de agua helada y caliente.
- Sondas de temperatura de aire en conducto.
- Sondas de humedad relativa en conducto.
- Presostatos diferenciales de aire para los filtros.
- Actuadores para compuertas.
- Regulación de velocidad de ventiladores.
- Sonda de temperatura ambiente exterior.
- Sonda de humedad relativa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</si>
  <si>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 xml:space="preserve">CONTROL.F4   </t>
  </si>
  <si>
    <t>REGULADOR DE MANEJADORA TIPO 3</t>
  </si>
  <si>
    <t>Sum. y col. de equipamento de regulación y control de Unidad Manejadora Tipo 3 formada por:
- Valvulas motorizadas de 2 vias para baterias de agua caliente.
- Sondas de temperatura de aire en conducto.
- Sonda de calidad de aire en conducto.
- Presostatos diferenciales de aire para los filtros.
- Actuadores para compuertas.
- Regulación de velocidad de ventiladores.
- Sonda de temperatura ambiente exterior.
Se incluye regulador instalado en la propia manejadora, con las entradas y salidas necesarias para el control y regulación, conexionado eléctrico y de control de los elementos de campo y la  subcentral, puesta en marcha y resto de material auxiliar de montaje.</t>
  </si>
  <si>
    <t>08.08</t>
  </si>
  <si>
    <t>08</t>
  </si>
  <si>
    <t xml:space="preserve">09           </t>
  </si>
  <si>
    <t>GAS COMBUSTIBLE</t>
  </si>
  <si>
    <t xml:space="preserve">E526552      </t>
  </si>
  <si>
    <t xml:space="preserve">Acometida a la red pública de suministro de gas natural, incluyendo los trabajos de mano de obra y material necesario para realizar estas tareas, como son: permisos y derechos de acometida, excavación de zanjas e instalación de materiales (arquetas, tubería de alimentación, válvulas, etc.), según normas y criterios de la compañía suministradora.
</t>
  </si>
  <si>
    <t xml:space="preserve">E526553      </t>
  </si>
  <si>
    <t>ESTACIÓN REGULADORA ERM</t>
  </si>
  <si>
    <t xml:space="preserve">Estación reguladora E.R.M, para reducción de Media Presión B a Media Presión A, apta para un caudal de 412 Nm3/h, con contador, de acuerdo a documentación de proyecto, requerimientos de compañía suministradora y normativa vigente.
</t>
  </si>
  <si>
    <t xml:space="preserve">E526554      </t>
  </si>
  <si>
    <t>ARMARIO REGULADOR</t>
  </si>
  <si>
    <t xml:space="preserve">Armario regulador normalizado de designación A-25 para un caudal de 25 m3/h, entrada de polietileno de 32 mm de diámetro, salida con racor hembra 1 1/2", presión de entrada media A, presión de salida 22 mbar, presión de seguridad por máxima 70 mbar y montado superficialmente
</t>
  </si>
  <si>
    <t xml:space="preserve">E526555      </t>
  </si>
  <si>
    <t>VÁLVULA DE CORTE Y ELECTROVÁLVULA</t>
  </si>
  <si>
    <t xml:space="preserve">Válvula de corte y electroválvula en entrada a sala de calderas de 3", accionada por detector de fuga de gas.
</t>
  </si>
  <si>
    <t xml:space="preserve">E526556      </t>
  </si>
  <si>
    <t>RAMPA DE GAS</t>
  </si>
  <si>
    <t xml:space="preserve">Rampa de gas en media presión A para alimentación de Quemador, formada por válvulas de corte, filtro, regulador y electroválvula, incluso tubería y material de montaje, de acuerdo a documentación de proyecto.
</t>
  </si>
  <si>
    <t xml:space="preserve">E526557      </t>
  </si>
  <si>
    <t>RED DE DISTRIBUCIÓN GAS NATURAL</t>
  </si>
  <si>
    <t xml:space="preserve">Red de distribución de Gas Natural con trazado y diámetros según documentación de proyecto mediante tubo de acero negro sin soldadura, fabricado con acero S195 T,  serie M según UNE-EN 10255, soldado, incluyendo accesorios y materiales de montaje. Acabado pintado de tubería mediante dos capas de imprimación y una capa de pintura de color amarillo normalizado.
</t>
  </si>
  <si>
    <t>09</t>
  </si>
  <si>
    <t xml:space="preserve">10           </t>
  </si>
  <si>
    <t>GASES MEDICOS</t>
  </si>
  <si>
    <t xml:space="preserve">10.01        </t>
  </si>
  <si>
    <t>CENTRAL DE AIRE COMPRIMIDO RESPIRABLE</t>
  </si>
  <si>
    <t xml:space="preserve">CENTRAL DE AIRE COMPRIMIDO RESPIRABLE compuesta por:
- 2 compresores exentos de aceite ATLAS COPCO o equivalente, de características unitarias 600 L/min; 8 bar; 5,5 kW.
- Depósito de almacenamiento vertical de 750 L, de acero, lacado blanco.
- 2 secadores frigoríficos de capacidad unitaria 600 L/min
- Filtrado y reducción en línea de acuerdo a documentación de proyecto
Se incluyen reguladores de presión, válvulas de seguridad y corte, así como cuadro de control y alarmas conectado al control central del edificio.
Con soportes, fijaciones y señalización. Completa y de acuerdo a normativa vigente.
</t>
  </si>
  <si>
    <t xml:space="preserve">E526540      </t>
  </si>
  <si>
    <t>CENTRAL DE OXÍGENO</t>
  </si>
  <si>
    <t xml:space="preserve">CENTRAL DE OXÍGENO, compuesta por:
- Tanque criogénico de capacidad 5000 litros de O2 líquido, incluso evaporador, provisto de conexiones para vaciado y llenado, así como dispositivo para puesta en presión y seguridad.
- Batería de 10 cilindros de 10 m3/ud de suministro de reserva
- Batería de 10 cilindros de 10 m3/ud de suministro de emergencia
Se incluye regulador de presión, inversor, válvulas de seguridad y corte, así como cuadro de control y alarmas conectado al control central del edificio.
Con soportes, fijaciones y señalización. Completa y de acuerdo a normativa vigente.
</t>
  </si>
  <si>
    <t xml:space="preserve">E526541      </t>
  </si>
  <si>
    <t>CENTRAL DE VACÍO</t>
  </si>
  <si>
    <t xml:space="preserve">CENTRAL DE VACÍO compuesta por:
- 2 bombas de vacío medicinal ATLAS COPCO o equivalente, de características unitarias 2560 LPM; -600 mbar; 5,5 kW.
- 2 Depósitos receptores de 1500 L, de acero galvanizado.
- Filtros de bacterias  a documentación de proyecto
Se incluyen reguladores de presión, válvulas de seguridad y corte, así como cuadro de control y alarmas conectado al control central del edificio.
Con soportes, fijaciones y señalización. Completa y de acuerdo a normativa vigente.
</t>
  </si>
  <si>
    <t xml:space="preserve">E526542      </t>
  </si>
  <si>
    <t>CENTRAL DE PROTÓXIDO DE NITRÓGENO</t>
  </si>
  <si>
    <t xml:space="preserve">CENTRAL DE PROTÓXIDO DE NITRÓGENO, compuesta por:
- Batería de 5 cilindros de 10 m3/ud de suministro principal
- Batería de 5 cilindros de 10 m3/ud de suministro secundario
- Batería de 5 cilindros de 10 m3/ud de suministro de emergencia
Se incluye regulador de presión, inversor, válvulas de seguridad y corte, así como cuadro de control y alarmas conectado al control central del edificio.
Con soportes, fijaciones y señalización. Completa y de acuerdo a normativa vigente.
</t>
  </si>
  <si>
    <t xml:space="preserve">10.05        </t>
  </si>
  <si>
    <t>TOMAS DE GASES MEDICOS</t>
  </si>
  <si>
    <t xml:space="preserve">EK71ME30     </t>
  </si>
  <si>
    <t>TOMAS DE GASES, OXIGENO</t>
  </si>
  <si>
    <t>Sum. y col. de tomas de gases medicinales con certificado de homologación de producto sanitario clase IIb según directiva 93/42 / CE de Oxígeno,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</si>
  <si>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EK71ME31     </t>
  </si>
  <si>
    <t>TOMAS DE GASES, CO2</t>
  </si>
  <si>
    <t>Sum. y col. de tomas de gases medicinales con certificado de producto sanitario clase IIb según directiva 93/42 / CE de CO2,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</si>
  <si>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EK71ME32     </t>
  </si>
  <si>
    <t>TOMAS DE GASES, VACIO</t>
  </si>
  <si>
    <t>Sum. y col. de tomas de gases medicinales con certificado de producto sanitario clase IIb según directiva 93/42 / CE de Vacío,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</si>
  <si>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EK71ME33     </t>
  </si>
  <si>
    <t>TOMAS DE GASES, AIRE MEDICINAL</t>
  </si>
  <si>
    <t>Sum. y col. de tomas de gases medicinales con certificado de producto sanitario clase IIb según directiva 93/42 / CE de Aire Medicinal, de enchufe rápido por presión. Incluye caja empotrable selectiva para cada gas con dispositivo de cierre para favorecer el mantenimiento, válvula de toma con acoplamiento selectivo en la caja y dispositivo de aparcamiento, y placa embellecedora con el rótulo del gas. Incluye p.p. de material auxiliar, totalmente instaladas y probadas.</t>
  </si>
  <si>
    <t xml:space="preserve">EK71ME34     </t>
  </si>
  <si>
    <t>TOMAS DE GASES, GASES ANESTESICOS</t>
  </si>
  <si>
    <t>Sum. y col. de toma para Evacuación de Gases Anestésicos con certificado de producto sanitario clase IIb, con sistema vacío-venturi y con piloto neumático indicativo de presiones motriz adecuada. Incluye p.p. de material auxiliar, totalmente instaladas y probadas.</t>
  </si>
  <si>
    <t>10.05</t>
  </si>
  <si>
    <t xml:space="preserve">10.06        </t>
  </si>
  <si>
    <t>ELEMENTOS DE CONTROL Y ALARMA</t>
  </si>
  <si>
    <t xml:space="preserve">EK71ME29     </t>
  </si>
  <si>
    <t>CUADRO DE ALARMA DE ZONA, VARIOS GASES</t>
  </si>
  <si>
    <t>Sum. y col. de cuadro de Control y Alarmas de Zona para el control de gases y vacío, realizado en armario encastrable, con placa de montaje para alojar a los sensores de los diferentes gases y panel frontal que incluye display digital con indicación de presiones de suministro, pilotos, avisador acústico y pulsador de prueba según UNE EN 737-3, con pp de elementos de conexionado y material auxiliar, totalmente instalados, probados y funcionando.</t>
  </si>
  <si>
    <t>10.06</t>
  </si>
  <si>
    <t xml:space="preserve">10.07        </t>
  </si>
  <si>
    <t>RED DE DISTRIBUCIÓN</t>
  </si>
  <si>
    <t xml:space="preserve">EF5D4398     </t>
  </si>
  <si>
    <t>TUBERÍA COBRE LIMPIA Y desengrasada D = 5/8"</t>
  </si>
  <si>
    <t>Sum. y col. de tubería de cobre clase dura, no arsenical, limpia y desengrasada para gases médicos, según EN-13348 de 5/8" de diámetro soldada con aleación de plata APF, y con pp de elementos de corte, accesorios y elementos de sustentación completamente instalada, señalizada y probada</t>
  </si>
  <si>
    <t xml:space="preserve">EF5D4397     </t>
  </si>
  <si>
    <t>TUBERÍA COBRE LIMPIA Y desengrasada D = 1/2"</t>
  </si>
  <si>
    <t>Sum. y col. de tubería de cobre clase dura, no arsenical, limpia y desengrasada para gases médicos, según EN-13348 de 1/2"de diámetro soldada con aleación de plata APF, y con pp de accesorios y elementos de sustentación completamente instalada, señalizada y probada.</t>
  </si>
  <si>
    <t xml:space="preserve">EF5D4396     </t>
  </si>
  <si>
    <t>TUBERÍA COBRE LIMPIA Y desengrasada D = 3/4"</t>
  </si>
  <si>
    <t>Sum. y col. de tubería de cobre clase dura, no arsenical, limpia y desengrasada para gases medicinales, según EN-13348 de 3/4"de diámetro soldada con aleación de plata APF, y con pp de accesorios y elementos de sustentación completamente instalada, señalizada y probada.</t>
  </si>
  <si>
    <t xml:space="preserve">EF5D4395     </t>
  </si>
  <si>
    <t>TUBERÍA COBRE LIMPIA Y desengrasada D = 1"</t>
  </si>
  <si>
    <t>Sum. y col. de tubería de cobre clase dura, no arsenical, limpia y desengrasada para gases medicinales, según EN-13348 de 1" de diámetro soldada con aleación de plata APF, y con pp de accesorios y elementos de sustentación completamente instalada, señalizada y probada.</t>
  </si>
  <si>
    <t xml:space="preserve">EF5D4394     </t>
  </si>
  <si>
    <t>TUBERÍA COBRE LIMPIA Y DESENGRASADA D = 1 1/2"</t>
  </si>
  <si>
    <t>Sum. y col. de tubería de cobre clase dura, no arsenical, limpia y desengrasada para gases medicinales, según EN-13348 de 1 1/2" de diámetro soldada con aleación de plata APF, y con pp de accesorios y elementos de sustentación completamente instalada, señalizada y probada.</t>
  </si>
  <si>
    <t xml:space="preserve">EF5D4392     </t>
  </si>
  <si>
    <t>TUBERÍA COBRE LIMPIA Y DESENGRASADA D = 2"</t>
  </si>
  <si>
    <t>Sum. y col. de tubería de cobre clase dura, no arsenical, limpia y desengrasada para gases médicos, según EN-13348 de 2" de diámetro soldada con aleación de plata APF, y con pp de accesorios y elementos de sustentación completamente instalada, señalizada y probada.</t>
  </si>
  <si>
    <t>10.07</t>
  </si>
  <si>
    <t xml:space="preserve">10.08        </t>
  </si>
  <si>
    <t>CABECEROS</t>
  </si>
  <si>
    <t xml:space="preserve">EK71ME35F    </t>
  </si>
  <si>
    <t>CABECERO CAMA INDIVIDUAL 2 GASES TEDISEL N270 1300mm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</si>
  <si>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TDS de 1300 de longitud.
.- Módulo de luz indirecta 1x18 W.
.- Módulo de luz directa 1x36 W.
.- Piloto de víspera
.- Interruptor de piloto de víspera
.- Interruptor encendida iluminación box
.- 4 tomacorriente tipo schuko 16 A II.
.- 2 tomas RJ45.
.- Pulsador sistema llamada enfermera.
.- 2 tomas de gases (O2 y vacío), incluyendo el mecanizado, apoyo y conexión interna.
.- Mando de llamada a enfermera.
.- Barra técnica de aluminio para soporte de elementos 500 mm.
.- Apoyo lleva goteros de 2 ganchos.
Incluye material auxiliar de montaje.</t>
  </si>
  <si>
    <t xml:space="preserve">EK71ME35FA   </t>
  </si>
  <si>
    <t>CABECERO CAMA DOBLE 2 GASES TEDISEL N270 2600mm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</si>
  <si>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.- 2xTDS de 1300 de longitud.
.- 2x Módulo de luz indirecta 1x18 W.
.- 2xMódulo de luz directa 1x36 W.
.- 2xPiloto de víspera
.- 2xInterruptor de piloto de víspera
.- 2xInterruptor encendida iluminación box
.- 2x4 tomacorriente tipo schuko 16 A II.
.- 2x2 tomas RJ45.
.- 2xPulsador sistema llamada enfermera.
.- 2 tomas de gases (O2 y vacío), incluyendo el mecanizado, apoyo y conexión interna.
.- 2xMando de llamada a enfermera.
.- 2xBarra técnica de aluminio para soporte de elementos 500 mm.
.- 2xApoyo lleva goteros de 2 ganchos.
Incluye material auxiliar de montaje.</t>
  </si>
  <si>
    <t xml:space="preserve">EK71ME35FB   </t>
  </si>
  <si>
    <t>CABECERO CAMA TRIPLE 2 GASES TEDISEL N270 3900mm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</si>
  <si>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.- 3xTDS de 1300 de longitud.
.- 3x Módulo de luz indirecta 1x18 W.
.- 3xMódulo de luz directa 1x36 W.
.- 3xPiloto de víspera
.- 3xInterruptor de piloto de víspera
.- 3xInterruptor encendida iluminación box
.- 3x4 tomacorriente tipo schuko 16 A II.
.- 3x2 tomas RJ45.
.- 3xPulsador sistema llamada enfermera.
.- 3 tomas de gases (O2 y vacío), incluyendo el mecanizado, apoyo y conexión interna.
.- 3xMando de llamada a enfermera.
.- 3xBarra técnica de aluminio para soporte de elementos 500 mm.
.- 3xApoyo lleva goteros de 2 ganchos.
Incluye material auxiliar de montaje.</t>
  </si>
  <si>
    <t xml:space="preserve">EK71ME35FC   </t>
  </si>
  <si>
    <t>CABECERO SUSPENDIDO CAMA INDIVIDUAL</t>
  </si>
  <si>
    <t>Suministro de sistema integrado de cabecera suspendido TEDISEL ATLAS,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es la siguiente:
.- Cabecero de 2000 mm de longitud y dos columnas suspendidas.
.- Módulo de luz indirecta 1x24 W.
.- Módulo de luz directa 1x36 W.
.- Piloto de víspera
.- Interruptor de piloto de víspera
.- Interruptor encendida iluminación box
.- 5 tomacorriente tipo schuko 16 A II.
.- 2 tomas RJ45.
.- Pulsador sistema llamada enfermera.
.- 2 tomas de O2
.- 2 tomas de vacío
.- 2 toma aire medicinal 5 kg
.- Mando de llamada a enfermera.
.- Barra técnica de aluminio para soporte de elementos 500 mm.
.- Apoyo lleva goteros de 2 ganchos.
Incluye el mecanizado, apoyo y conexión interna, material auxiliar de montaje.</t>
  </si>
  <si>
    <t xml:space="preserve">EK71ME35FD   </t>
  </si>
  <si>
    <t>CABECERO CAMA INDIVIDUAL 6 GASES TEDISEL N270 1300mm</t>
  </si>
  <si>
    <t>Suministro de sistema integrado de cabecera adosado en pared TEDISEL N270, construido con perfiles de aluminio extruidos acoplados entre sí formando un solo conjunto. El registro al interior de los perfiles se realiza mediante tapas frontales clip, el que permite un fácil acceso y la posibilidad de ampliar o reducir la dotación. Acabado en pintura epoxy con secado en el horno de color RAL 9010. El carril intermedio se destina a la col.locación de gases medicinales. Cumple la normativa UNE-EN 60.601 relativa a compatibilidad electromagnética y seguridad eléctrica en productos sanitarios.
La dotación de cada cabezal es la siguiente:
.- TDS de 1300 de longitud.
.- Módulo de luz indirecta 1x18 W.
.- Módulo de luz directa 1x36 W.
.- Piloto de víspera
.- Interruptor de piloto de víspera
.- Interruptor encendida iluminación box
.- 4 tomacorriente tipo schuko 16 A II.
.- 2 tomas RJ45.
.- Pulsador sistema llamada enfermera.
.- 2 tomas de O2
.- 2 tomas de vacío
.- 1 toma aire motriz 10 kg
.- 1 toma aire medicinal 5 kg
.- Mando de llamada a enfermera.
.- Barra técnica de aluminio para soporte de elementos 500 mm.
.- Apoyo lleva goteros de 2 ganchos.
Incluye el mecanizado, apoyo y conexión interna, material auxiliar de montaje.</t>
  </si>
  <si>
    <t>10.08</t>
  </si>
  <si>
    <t>10</t>
  </si>
  <si>
    <t xml:space="preserve">11           </t>
  </si>
  <si>
    <t>FONTANERIA</t>
  </si>
  <si>
    <t xml:space="preserve">11.02        </t>
  </si>
  <si>
    <t xml:space="preserve">EFACOM1      </t>
  </si>
  <si>
    <t>ACOMETIDA Y CONTAJE</t>
  </si>
  <si>
    <t>Sum. y col. de conjunto para ACOMETIDA del edificio. Incluye conexionado a la red municipal de abastecimiento de agua hasta  la entrada de contador, de acuerdo con las normas de la compañía suministradora. Incluye tubería enterrada hasta contador, elementos de conexión, válvulas, tapa de arqueta y material auxiliar de montaje. Todo según planos, pliego de condiciones y normativa vigente.</t>
  </si>
  <si>
    <t xml:space="preserve">E526543      </t>
  </si>
  <si>
    <t>ESTACIÓN DE FILTRACIÓN</t>
  </si>
  <si>
    <t xml:space="preserve">Estación de filtración en línea de acometida de 2" y caudal 5 m3/h, mediante tren redundante de filtro de arena y filtro de carbón activo, con regeneración en contra corriente, para obtención de agua calidad consumo humano. Totalmente instalado, incluso conexión de rechazo a red de alcantarillado del complejo.
</t>
  </si>
  <si>
    <t xml:space="preserve">E526544      </t>
  </si>
  <si>
    <t>LLENADO DE DEPÓSITO</t>
  </si>
  <si>
    <t xml:space="preserve">Suministro e instalación de toma de carga exterior de llenado del depósito de agua. Compuesta por toma de agua tipo racord 45mm, válvula antirretorno de clapeta de diámetro nominal 2 '' y filtro colador diámetro 2", mecanismo silencioso de alimentación, para depósito, de accionamiento electromagnético, con entrada roscada. Incluye parte proporcional de accesorios de montaje y parte proporcional de tubería. Montado, probado, instalado y en funcionamiento.
</t>
  </si>
  <si>
    <t xml:space="preserve">E526545      </t>
  </si>
  <si>
    <t>INTERRUPTORES DE NIVEL</t>
  </si>
  <si>
    <t xml:space="preserve">Suministro e instalación de juego interruptores de nivel para depósito de agua según planos, montado y conectado a cuadro de bombas. Totalmente instalado, probado y en funcionamiento.
</t>
  </si>
  <si>
    <t>11.02</t>
  </si>
  <si>
    <t xml:space="preserve">11.03        </t>
  </si>
  <si>
    <t xml:space="preserve">E20DG020M    </t>
  </si>
  <si>
    <t>GRUPO DE PRESIÓN AFS</t>
  </si>
  <si>
    <t xml:space="preserve">Grupo de presión para red de AFS de presión constante independiente de la demanda, de 50 m3/h de caudal máximo y de 60 m.c.a. de altura manométrica, de funcionamiento automático, con 4 electrobombas de eje vertical de 12,5 m3/h, transductor de presión con válvula, manómetro con válvula, filtros, válvulas de compuerta en la aspiración, válvulas de compuerta y retención en la impulsión, colectores de aspiración e impulsión, calderín con válvula y cuadro eléctrico de protección y maniobra con variador de frecuencia con alternancia de funcionamiento de las bombas, montado sobre bancada, conectado a la red de servicio y a la red eléctrica.
</t>
  </si>
  <si>
    <t xml:space="preserve">EPAFIRD1     </t>
  </si>
  <si>
    <t>DESCALCIFICADOR</t>
  </si>
  <si>
    <t xml:space="preserve">Suministro e instalación de Equipo Descalcificador capaz de generar 2500 litros/hora de agua blanda, de manera continua e ininterrumpida. Redundante en columna de resinas, de modo que mientras una regenera, la otra esté en producción. Incluye todos los componentes, probado y en punto de funcionamiento.
</t>
  </si>
  <si>
    <t xml:space="preserve">EOIALBO      </t>
  </si>
  <si>
    <t>OSMOSIS INVERSA - ALMACENAMIENTO - BOMBEO</t>
  </si>
  <si>
    <t>Sum. y col. de un sistema de OSMOSIS INVERSA, ALMACENAMIENTO Y BOMBEO DE AGUA, formado por:
*1 Filtro carbón activo para decloración ROSMAGUA - Modelo RS-GAC 045T - SR.
*1 Dosificadora automática de antincrustante ROSMAGUA modelo RS-DM02.18
*1 Depósito de polietileno de 50 l. con nivel eléctrico indicador de mínimo nivel
*1 Osmotizador ROSMAGUA modelo RS-RO.BM.2/1-4 de las siguientes características:
       - Capacidad de producción en condiciones standard : 700 l/h.
       - Producción con agua de  :  TDS &lt;  1500 ppm   y  T : 15º C  -  350 l/h.
       - Membranas  de ósmosis de poliamida TFC 
       - Microfiltración previa  5 micras.
       - Motobomba de alta presión. Multicelular de acero inoxidable AISI 316
       - Presostato de mínima y  electroválvula de entrada
       - Conductímetro de control de calidad del agua producida.
*1 Dosificadora automática de NaClO ROSMAGUA modelo RS-DM02.18
*1 Depósito de polietileno de 50 l. con nivel eléctrico indicador de mínimo nivel
*1 Dosificadora automática para corrección de pH ROSMAGUA modelo RS-DM02.18
*1 Depósito de polietileno de 50 l. con nivel eléctrico indicador de mínimo nivel
*1 Cuadro eléctrico de maniobra de toda la instalación
*1 Test de cloro
*1 1ª carga de productos químicos
Todo el conjunto de equipos descritos irán totalmente montados hidráulica y eléctricamente sobre un bastidor de acero inoxidable AISI 304 de las siguientes medidas aproximadas : 2.200 x 800 x 1.800  mm.
*1 Depósito de almacenamiento de agua marca ROTH  modelo RDBA de 3.000 l. con :
           -   Tubería, brida y válvula de aspiración de 1"  
           -   Tubería, brida y válvula de llenado de 1"  
           -   Tubería, brida y válvula de vaciado de 1"  
           -   Tapón con sistema de aireación
           -   Rebosadero DN 63
           -   Nivel mecánico para indicación visual del nivel de llenado del depósito  
           -   Niveles eléctrico de maniobra y de alarma por mínimo nivel
           -   Medidas  : 2.250  x  990  x  1.695   mm.
*1 Grupo presión Grundfos totalmente montado sobre bancada de acero galvanizado de las siguientes características :
                 -   2 ( 1+ 1 ) Motobombas de acero inoxidable AISI 316 - CRN3 en servicio
                 -   Cuadro eléctrico de potencia y de maniobra con alternancia automática
                 -   Caudal unitario : 0,8 l/s. a 30 mca.
                 -   Motores : Trifásicos   380 V - 50 Hz - 0,55 kW
                 -   Colectores de acero inoxidable con toda la valvulería montada
                 -   Vaso de expansión de 24 l. 
                 -   Presostatos y cuadro eléctrico de amniobra
Se incluye transporte hasta puerto de Barcelona. esquemas de la instalación y de conexiones, manual de puesta en marcha y p.p de material auxiliar de montaje.</t>
  </si>
  <si>
    <t xml:space="preserve">EQ05CU02M    </t>
  </si>
  <si>
    <t>EQUIPO CLORACION.</t>
  </si>
  <si>
    <t>Sum. y col. de equipo de cloración y recirculación de agua, para depósitos de acumulación de agua de riego formado por:
- 1 Bomba dosificadora.
- 1 Depósito de 120 litros de capacidad para preparación de la solución de Hipoclorito sódico provisto de nivel eléctrico indicador de mínimo L-27.
- 1 Motobomba HT-75 0'75 C.V. de un caudal de 3'3 m3/h. a 23 m.c.a.
- 1 Nivel eléctrico de mínima H-85.
- 1 Cuadro eléctrico de maniobra general automático.
Se incluyen transporte, puesta en marcha y material auxiliar de montaje.</t>
  </si>
  <si>
    <t xml:space="preserve">E526546      </t>
  </si>
  <si>
    <t>GRUPO DE PRESIÓN AGUA BLANDA</t>
  </si>
  <si>
    <t xml:space="preserve">Grupo de presión para red de AGUA BLANDA de presión constante independiente de la demanda, de 40 m3/h de caudal máximo y de 40 m.c.a. de altura manométrica, de funcionamiento automático, con 2 electrobombas de eje vertical de 20 m3/h, transductor de presión con válvula, filtros, manómetro con válvula, válvulas de compuerta en la aspiración, válvulas de compuerta y retención en la impulsión, colectores de aspiración e impulsión, calderín con válvula y cuadro eléctrico de protección y maniobra con variador de frecuencia con alternancia de funcionamiento de las bombas, montado sobre bancada, conectado a la red de servicio y a la red eléctrica
</t>
  </si>
  <si>
    <t xml:space="preserve">E526547      </t>
  </si>
  <si>
    <t>GRUPO DE RECIRCULACIÓN ACS</t>
  </si>
  <si>
    <t xml:space="preserve">Circuito de recirculación ACS
Grupo hidráulico con 2 bombas aceleradoras, de 4 m3/h de caudal unitario, presión de 3,5 bar, configuración 1 + 1, con alternancia de funcionamiento de las bombas. Incluso manómetro, filtro, válvulas de corte, de retención y antivibratorios de conexión, colectores de aspiración e impulsión. Totalmente acabado.
</t>
  </si>
  <si>
    <t xml:space="preserve">E526548      </t>
  </si>
  <si>
    <t>VÁLVULA TERMOSTÁTICA MEZCLADORA</t>
  </si>
  <si>
    <t xml:space="preserve">Válvula termostática mezcladora para instalaciones de ACS, de 65 mm de diámetro nominal, con cuerpo de bronce PN 10, conexiones roscades, con función de bloqueo por falta de agua fria y con válvula de regulación de la temperatura presajustada, montada y en funcionamiento.
</t>
  </si>
  <si>
    <t>11.03</t>
  </si>
  <si>
    <t xml:space="preserve">11.05        </t>
  </si>
  <si>
    <t>DISTRIBUCION TUBERIAS</t>
  </si>
  <si>
    <t xml:space="preserve">ETUB01M      </t>
  </si>
  <si>
    <t>TUBERIAS AGUA FRIA Y CALIENTE</t>
  </si>
  <si>
    <t>Sum. y col. de conjunto de TUBERÍAS RED DE AGUA FRÍA, con tubería de cobre, de diámetros y espesores homologados según Norma ASTM y de acuerdo con cálculos y planos. Se incluye aislamiento elastomérico tipo ARMAFLEX, de diámetro de acuerdo con planos y espesor de acuerdo con normativa vigente,  válvulas de corte, válvulas de retención, uniones universales, filtros, accesorios, soportes y material auxiliar de montaje. Todo según planos, pliego de condiciones y normativa vigente.</t>
  </si>
  <si>
    <t>11.05</t>
  </si>
  <si>
    <t xml:space="preserve">11.06        </t>
  </si>
  <si>
    <t>SANITARIOS Y GRIFERIAS</t>
  </si>
  <si>
    <t xml:space="preserve">EF05BR16     </t>
  </si>
  <si>
    <t>GRIF. ROCA BRAVA 5A3030C00.LAVABO</t>
  </si>
  <si>
    <t>Sum. y col. de grifo mezclador para lavabo ROCA mod. BRAVA ref. 5A3030C00, con aireador, desagüe automático y enlaces de alimentación flexibles.</t>
  </si>
  <si>
    <t xml:space="preserve">EF05LO07     </t>
  </si>
  <si>
    <t>GRIF. ROCA LOGICA 5A2027C00 DUCHA</t>
  </si>
  <si>
    <t>Sum. y col. de grifería monomando ROCA mod. LOGICA ref. 5A2027C00 para ducha, mezclador exterior, con ducha teléfono, soporte de ducha y flexible de 1'5 m.</t>
  </si>
  <si>
    <t xml:space="preserve">EF05LO05     </t>
  </si>
  <si>
    <t>GRIF. ROCA LOGICA 5A6127C00.BIDE</t>
  </si>
  <si>
    <t>Sum. y col. de grifería monomando mezcladora ROCA mod. LOGICA ref. 5A6127C00 para bidé, con regulador de chorro a rótula, tragacadenilla y enlaces de alimentación flexibles.</t>
  </si>
  <si>
    <t xml:space="preserve">EF05LO10     </t>
  </si>
  <si>
    <t>GRIF. ROCA LOGICA 5A8627C00.FREGADERO.</t>
  </si>
  <si>
    <t xml:space="preserve">Sum. y col. de griferia monomando mezcladora ROCA mod. LOGICA ref. 5A8627C00 para fregadero, con caño alto giratorio, aireador y enlaces de alimentación flexibles. </t>
  </si>
  <si>
    <t xml:space="preserve">EF06DS06     </t>
  </si>
  <si>
    <t>LAV. ROCA DAMA SENSO 327515 ENCIMERA  580x485 BLANCO.</t>
  </si>
  <si>
    <t>Sum. y col. de lavabo de encimera ROCA mod. DAMA SENSO ref. 327515 de 580x485 mm. color blanco. Se incluyen desagüe, sifón cromado, llaves seccionadoras y tubos flexibles de alimentación.</t>
  </si>
  <si>
    <t xml:space="preserve">EF06DS07     </t>
  </si>
  <si>
    <t>W.C. ROCA DAMA SENSO 342515.</t>
  </si>
  <si>
    <t>Sum. y col. de inodoro ROCA mod. DAMA SENSO ref. 342515 color blanco. Se incluyen accesorios de fijación, tanque 341515 con tapa y doble pulsador 3/6 litros, asiento y tapa lacados 801511, llave seccionadora, manguito o codo de unión para evacuación y tubo flexible de alimentación.</t>
  </si>
  <si>
    <t xml:space="preserve">EF06DS11     </t>
  </si>
  <si>
    <t>BIDE ROCA DAMA SENSO 355514 BLANCO.</t>
  </si>
  <si>
    <t>Sum. y col. de bidé ROCA mod. DAMA SENSO ref. 355514 color blanco. Se incluyen accesorios de fijación, desagüe, sifón, llaves seccionadoras y tubos flexibles de alimentación.</t>
  </si>
  <si>
    <t xml:space="preserve">EF06ML08     </t>
  </si>
  <si>
    <t>PLATO DUCHA ROCA MALTA EXTRAPLANO 373506 1000x750x65 BLANCO.</t>
  </si>
  <si>
    <t>Sum. y col. de  plato de ducha  ROCA mod. MALTA EXTRAPLANO ref. 373506 de 1000x750x65 mm., color blanco. Se incluye desagüe sifónico.</t>
  </si>
  <si>
    <t xml:space="preserve">EF06MU01     </t>
  </si>
  <si>
    <t>URINARIO ROCA MURAL 353330001.</t>
  </si>
  <si>
    <t>Sum. y col. de urinario ROCA mod. MURAL ref. 35333001 de color blanco, con manguito, tapón de limpieza y juego de fijación. Se incluyen codo enlace 526505114, codo desagüe 526505214 y material auxiliar de montaje.</t>
  </si>
  <si>
    <t xml:space="preserve">EF06GR01     </t>
  </si>
  <si>
    <t>VERTEDERO ROCA GARDA 371055000.</t>
  </si>
  <si>
    <t>Sum. y col. de vertedero ROCA mod. GARDA ref. 371055000 color blanco, con rejilla desagüe, pieza de unión, accesorios de fijación y reja de acero inox 5-260055.</t>
  </si>
  <si>
    <t>11.06</t>
  </si>
  <si>
    <t>11</t>
  </si>
  <si>
    <t xml:space="preserve">12           </t>
  </si>
  <si>
    <t>SANEAMIENTO Y DRENAJE</t>
  </si>
  <si>
    <t xml:space="preserve">12.01        </t>
  </si>
  <si>
    <t>ESTACION DEPURADORA</t>
  </si>
  <si>
    <t xml:space="preserve">EDEP01       </t>
  </si>
  <si>
    <t>ESTACION DEPURADORA DE AGUAS</t>
  </si>
  <si>
    <t xml:space="preserve">Sum. y col. de estación depuradora ecológica de oxidación total con capacidad de tratamiento de 150 m3/día, formada por los siguientes elementos:
REJA DE DESBASTE CIRCULAR AUTOMÁTICA
Indicado especialmente como pre-tratamiento en instalaciones de más de 200 habitantes. Este equipo tiene como objeto retener y separar los cuerpos voluminosos flotantes y en suspensión que arrastra consigo el agua residual. La reja incorpora un brazo giratorio en cuyo extremo va montado un peine. Este brazo se acciona automáticamente cuando la reja se colmata de sólidos, arrastrando consigo los sólidos de la reja y depositándolos en una canasta.
ESTACIÓN DEPURADORA ECOLÓGICA DE OXIDACIÓN TOTAL
El sistema se realiza siguiendo las siguientes etapas:
Desbaste: Los sólidos gruesos que arrastra el agua son interceptados por una reja a la entrada del equipo.
Oxidación Biológica: En el reactor biológico tiene lugar la descomposición biológica de la materia orgánica gracias a la aportación de aire y a la generación de microorganismos aerobios.
Decantación: Los lodos resultantes de la descomposición de la materia orgánica son tranquilizados, depositándose en el interior del decantador. 
Características del material de construcción Poliéster Reforzado con Fibra de Vidrio:
- Resistencia química ante los agentes corrosivos (a los rayos ultravioletas y a la corrosión de los suelos agresivos).
- Alta resistencia mecánica.
- Material ligero y de fácil manipulación, facilita la tarea de instalación.
- Máxima estanqueidad en la construcción de equipos.
- Versatilidad y flexibilidad para adaptarse a diferentes combinaciones constructivas.
- Propiedades inalterables con el paso del tiempo.
- Temperatura máxima a contener 60ºC.
Con los siguientes accesorios:
- Decantador
- Reactor
- Turbina
- Tablero eléctrico
- Bomba
ARQUETA TOMA DE MUESTRAS
En la salida de los sistemas de tratamiento de aguas residuales debe instalarse una arqueta toma de muestras para el control y vigilancia del afluente.
Una buena toma de muestras es indispensable para un adecuado control del rendimiento de los equipos.
Totalmente instalada y equipada. Incluso tuberias de conexionado a red de saneamiento, tuberias de interconexionado de elementos, primer analisis, controles de alarma remoto. 
Se incluyen pruebas de correcto funcionamiento. 
</t>
  </si>
  <si>
    <t>12.01</t>
  </si>
  <si>
    <t xml:space="preserve">12.02        </t>
  </si>
  <si>
    <t>CONEXION A RED</t>
  </si>
  <si>
    <t xml:space="preserve">EFASAN1      </t>
  </si>
  <si>
    <t>Partida alzada a justificar de Conexión a red general de Saneamiento. Incluye tubería de evacuación, valvuleria, sifones, arqueta con tapa hidráulica, accesorios, soportes y p.p. de material auxiliar de montaje.</t>
  </si>
  <si>
    <t>12.02</t>
  </si>
  <si>
    <t xml:space="preserve">12.03        </t>
  </si>
  <si>
    <t>CONEXION EQUIPOS SANITARIOS</t>
  </si>
  <si>
    <t xml:space="preserve">ED116271     </t>
  </si>
  <si>
    <t>DESAGÜE DE APARATO SANITARIO CON TUBO DE 1 1/2"</t>
  </si>
  <si>
    <t>Sum. y col. de desagüe de aparato sanitario con tubo de 1 1/2" tubería de P.V.C. PN-10 de 1 1/2" según norma UNE-EN 1452 , hasta bajante, caja o albañal. Se incluyen p.p. de accesorios, soportes y material auxiliar de montaje.</t>
  </si>
  <si>
    <t xml:space="preserve">ED11627S     </t>
  </si>
  <si>
    <t>DESAGÜE DE APARATO SANITARIO CON TUBO DE 4"</t>
  </si>
  <si>
    <t>Sum. y col. de desagüe de aparato sanitario con tubo de 1 1/2" tubería de P.V.C. PN-10 de 4" según norma UNE-EN 1452 , hasta bajante, caja o albañal. Se incluyen p.p. de accesorios, soportes y material auxiliar de montaje.</t>
  </si>
  <si>
    <t>12.03</t>
  </si>
  <si>
    <t xml:space="preserve">12.04        </t>
  </si>
  <si>
    <t>TUBERIAS DE DESAGÜE</t>
  </si>
  <si>
    <t xml:space="preserve">12.04.01     </t>
  </si>
  <si>
    <t>RED RECOGIDA AGUAS PLUVIALES</t>
  </si>
  <si>
    <t xml:space="preserve">EF00PP55     </t>
  </si>
  <si>
    <t>TUBERIA P.V.C. PN-10 16". SUP</t>
  </si>
  <si>
    <t>Sum. y col. de tubería de P.V.C. PN-10 de 16". según norma UNE-EN 1452. Se incluyen p.p. de accesorios, soportes y material auxiliar de montaje.</t>
  </si>
  <si>
    <t xml:space="preserve">EF00PP54     </t>
  </si>
  <si>
    <t>TUBERIA P.V.C. PN-10 12". SUP</t>
  </si>
  <si>
    <t>Sum. y col. de tubería de P.V.C. PN-10 de 12" según norma UNE-EN 1452. Se incluyen p.p. de accesorios, soportes y material auxiliar de montaje.</t>
  </si>
  <si>
    <t xml:space="preserve">EF00PP52     </t>
  </si>
  <si>
    <t>TUBERIA P.V.C. PN-10 8". SUP</t>
  </si>
  <si>
    <t>Sum. y col. de tubería de P.V.C. PN-10 de 8"
 según norma UNE-EN 1452. Se incluyen p.p. de accesorios, soportes y material auxiliar de montaje.</t>
  </si>
  <si>
    <t xml:space="preserve">EF00PP50     </t>
  </si>
  <si>
    <t>TUBERIA P.V.C. PN-10 6". SUP</t>
  </si>
  <si>
    <t>Sum. y col. de tubería de P.V.C. PN-10 de 6" según norma UNE-EN 1452. Se incluyen p.p. de accesorios, soportes y material auxiliar de montaje.</t>
  </si>
  <si>
    <t xml:space="preserve">EF00PP47     </t>
  </si>
  <si>
    <t>TUBERIA P.V.C. PN-10 4". SUP</t>
  </si>
  <si>
    <t>Sum. y col. de tubería de P.V.C. PN-10 de 4" según norma UNE-EN 1452. Se incluyen p.p. de accesorios, soportes y material auxiliar de montaje.</t>
  </si>
  <si>
    <t xml:space="preserve">Ef02ca06     </t>
  </si>
  <si>
    <t>IMBORNAL 4"</t>
  </si>
  <si>
    <t>Sum. y col. de imbornal Ø 4" . Se incluye p.p. de material auxiliar de montaje.</t>
  </si>
  <si>
    <t xml:space="preserve">EF31BEA4     </t>
  </si>
  <si>
    <t>ARQUETA DE 600x600x500 mm. + TAPA HIDRAULICA</t>
  </si>
  <si>
    <t>Sum. y col. de arqueta prefabricada de hormigón, con fondo de dimensiones exteriores 600x600x500 mm. Se incluye tapa de arqueta HIDRAULICA  y material auxiliar para su montaje.</t>
  </si>
  <si>
    <t xml:space="preserve">EF00DR14     </t>
  </si>
  <si>
    <t>TUBERIA DRENAJE URALITA DN 200  4kN/m²</t>
  </si>
  <si>
    <t>Sum. y col. de tubería de drenaje corrugado de PVC ranurado circular doble pared URALITA  DN-200 rigidez  SN 4kN/m². Se incluye material auxiliar de montaje.</t>
  </si>
  <si>
    <t xml:space="preserve">E526549      </t>
  </si>
  <si>
    <t>GRUPO ACHIQUE AGUA DEPÓSITOS SÓTANO</t>
  </si>
  <si>
    <t xml:space="preserve">Cámara colectora de aguas de hormigón prefabricado y capacidad 2 m3, conteniendo 2 Bombas sumergibles de 15 m3/h de caudal por unidad, de presión 1,5 bar, con un paso útil de sólidos de 45 mm, incluso conexionado a la red general.
</t>
  </si>
  <si>
    <t>12.04.01</t>
  </si>
  <si>
    <t xml:space="preserve">12.04.02     </t>
  </si>
  <si>
    <t>RED RECOGIDA  AGUAS SANITARIAS</t>
  </si>
  <si>
    <t xml:space="preserve">EF00PP42     </t>
  </si>
  <si>
    <t>TUBERIA P.V.C. PN-10 1 1/2". SUP.</t>
  </si>
  <si>
    <t>Sum. y col. de tubería de P.V.C. PN-10 de 1 1/2". según norma UNE-EN 1452. Se incluyen p.p. de accesorios, soportes y material auxiliar de montaje.</t>
  </si>
  <si>
    <t xml:space="preserve">EF00PP43     </t>
  </si>
  <si>
    <t>TUBERIA P.V.C. PN-10 2". SUP.</t>
  </si>
  <si>
    <t>Sum. y col. de tubería de P.V.C. PN-10 de 2". según norma UNE-EN 1452. Se incluyen p.p. de accesorios, soportes y material auxiliar de montaje.</t>
  </si>
  <si>
    <t xml:space="preserve">EF00PP45     </t>
  </si>
  <si>
    <t>TUBERIA P.V.C. PN-10 2 1/2". SUP.</t>
  </si>
  <si>
    <t>Sum. y col. de tubería de P.V.C. PN-10 de 2 1/2". según norma UNE-EN 1452. Se incluyen p.p. de accesorios, soportes y material auxiliar de montaje.</t>
  </si>
  <si>
    <t xml:space="preserve">EF00PP48     </t>
  </si>
  <si>
    <t>TUBERIA P.V.C. PN-10 5". SUP</t>
  </si>
  <si>
    <t>Sum. y col. de tubería de P.V.C. PN-10 de 125 mm. según norma UNE-EN 1452. Se incluyen p.p. de accesorios, soportes y material auxiliar de montaje.</t>
  </si>
  <si>
    <t xml:space="preserve">EF00PP53     </t>
  </si>
  <si>
    <t>TUBERIA P.V.C. PN-10 10". SUP</t>
  </si>
  <si>
    <t>Sum. y col. de tubería de P.V.C. PN-10 de 10". según norma UNE-EN 1452. Se incluyen p.p. de accesorios, soportes y material auxiliar de montaje.</t>
  </si>
  <si>
    <t>12.04.02</t>
  </si>
  <si>
    <t>12.04</t>
  </si>
  <si>
    <t xml:space="preserve">12.05        </t>
  </si>
  <si>
    <t>REJAS, SUMIDEROS Y CANALES</t>
  </si>
  <si>
    <t xml:space="preserve">EF02JM04     </t>
  </si>
  <si>
    <t>SUMIDERO SIFONICO  200x200</t>
  </si>
  <si>
    <t>Sum. y col. de sumidero sifónico de P.V.C. ref. 24100, con rejilla de 200x200 mm en P.V.C. y salida vertical de 75 mm de diámetro. Incluso p.p. de accesorios de montaje.</t>
  </si>
  <si>
    <t xml:space="preserve">E20WGI030    </t>
  </si>
  <si>
    <t>ud</t>
  </si>
  <si>
    <t>SUMIDERO PVC SIFONICO DIAM 75MM</t>
  </si>
  <si>
    <t>Suministro y colocación de sumidero sifónico de PVC individual, consistente en la colocación de un sifón de PVC instalado, con uniones roscadas o pegadas incluso con p.p. de piezas especiales de PVC.</t>
  </si>
  <si>
    <t xml:space="preserve">EF02ST01     </t>
  </si>
  <si>
    <t>VALVULA VENTILACION</t>
  </si>
  <si>
    <t>Sum. y col. de válvula de aireación del bajante de Ø 75 a110 mm, en polipropileno, formada dos cuerpos de 75 a 110 mm. Ø exterior y interior, tapa de remate, diafragma de ventilación interno para evitar el sifonamiento propio e inducido del bajante, rejilla de protección, y junta elástica para unir por presión. Se incluye material auxiliar de montaje.</t>
  </si>
  <si>
    <t xml:space="preserve">EF31BEA3     </t>
  </si>
  <si>
    <t>ARQUETA  400x400x400 mm. + TAPA HIDRAULICA</t>
  </si>
  <si>
    <t>Sum. y col. de arqueta prefabricada de hormigón , con fondo de dimensiones exteriores 400x400x400 mm. Se incluye tapa de arqueta metalica hidraulica y material auxiliar para su montaje.</t>
  </si>
  <si>
    <t xml:space="preserve">EF31FU03     </t>
  </si>
  <si>
    <t>REGISTRO  800x800 CON MARCO METALICO</t>
  </si>
  <si>
    <t>Sum. y col. de registro de fundición dúctil  de 800x800 mm. con marco metalico cuadrado.</t>
  </si>
  <si>
    <t>12.05</t>
  </si>
  <si>
    <t>12</t>
  </si>
  <si>
    <t xml:space="preserve">13           </t>
  </si>
  <si>
    <t>GASOLEO</t>
  </si>
  <si>
    <t xml:space="preserve">EC04LA23     </t>
  </si>
  <si>
    <t>DEPOSITO GASOLEO LAPESA DE 60.000 L.</t>
  </si>
  <si>
    <t>Sum. y col. de depósito para almacenamiento de G.L.P. LAPESA  de 60.000 litros de capacidad, enterrado. Características:
- Construido y homolgado de acuerdo con la directiva europea de recipientes a presión 97/23 CE.
- Acabado estándar consistente en granallado automático grado SA 21/2, imprimación y acabado en poliuretano.
- Equipo de válvulas montadas en el depósito.
- Inertizado con nitrógeno gas.
Se incluyen tapa de arqueta, protección catódica, indicador de nivel  y material auxiliar de montaje.</t>
  </si>
  <si>
    <t xml:space="preserve">EC06IN06M    </t>
  </si>
  <si>
    <t>GRUPO PRESION INPRO GP 500 GET. GA 06013.</t>
  </si>
  <si>
    <t>Sum. y col. de grupo de presión doble INPRO mod. GP 500 GET, caudal 500 l/h trifásico 220/380 V con vaso de expansión. Se incluye material auxiliar de montaje.</t>
  </si>
  <si>
    <t xml:space="preserve">E526550      </t>
  </si>
  <si>
    <t>tubo de cobre R250 (semiduro) de 22 mm de diámetro nomina</t>
  </si>
  <si>
    <t xml:space="preserve">Red de distribución mediante tubo de cobre R250 (semiduro) de 22 mm de diámetro nominal, de 1,2 mm de espesor, según la norma UNE-EN 1057, soldado por capilaridad, con grado de dificultad mediano y colocado superficialmente. Incluso válvulas y material auxiliar de montaje.
</t>
  </si>
  <si>
    <t>13</t>
  </si>
  <si>
    <t xml:space="preserve">14           </t>
  </si>
  <si>
    <t>RIEGO</t>
  </si>
  <si>
    <t xml:space="preserve">ETUB01       </t>
  </si>
  <si>
    <t>TUBERIAS RIEGO</t>
  </si>
  <si>
    <t>Sum. y col. de conjunto de TUBERÍAS RED DE AGUA FRÍA, con tubería de cobre, de diámetros y espesores homologados según Norma ASTM y de acuerdo con cálculos y planos. Se incluye aislamiento elastomérico tipo ARMAFLEX, de diámetro de acuerdo con planos y espesor de acuerdo con normativa vigente,  válvulas de corte, válvulas de retención, uniones universales, filtros, accesorios, soportes y material auxiliar de montaje.
Todo según planos, pliego de condiciones y normativa vigente.</t>
  </si>
  <si>
    <t>14</t>
  </si>
  <si>
    <t xml:space="preserve">15           </t>
  </si>
  <si>
    <t xml:space="preserve">E526536      </t>
  </si>
  <si>
    <t>RÓTULOS NORMALIZADOS</t>
  </si>
  <si>
    <t xml:space="preserve">Sum. y col. de rótulos normalizados de señalización, seguridad y evacuación con pictogramas de salida, ascensor, minusválidos, escaleras, salida de emergencia, etc., con accesorios de montaje, colocado adosado.
</t>
  </si>
  <si>
    <t xml:space="preserve">E526537      </t>
  </si>
  <si>
    <t>AUTOCLAVE RESIDUOS SÓLIDOS</t>
  </si>
  <si>
    <t xml:space="preserve">Autoclave para el tratamiento de residuos sólidos de origen hospitalario con una capacidad mínima de 625 litros de residuos sólidos tratados
</t>
  </si>
  <si>
    <t xml:space="preserve">EALBSEGU     </t>
  </si>
  <si>
    <t>AYUDAS ALBAÑILERIA</t>
  </si>
  <si>
    <t>AYUDAS DE ALBAÑILERIA:
El industrial adjudicatario ha de asumir la obra civil para dejar la instalación completamente acabada. Incluye:
* Replanteo y marcaje en obra antes de ejecutar.
* Abrir y tapar las regatas.
* Abrir y rematar agujeros en tabiques.
* Colocación y montaje de pasamuros.
* Fijación de los soportes.
* Colocación y acabado de cajas para elementos empotrados.
* Realización de agujeros en falsos techos.
* Sellado de los agujeros de instalaciones y agujeros de paso de instalaciones.
* Retirada de los restos de obra y otros productos de desecho resultado de estos trabajos.</t>
  </si>
  <si>
    <t xml:space="preserve">EASEG1       </t>
  </si>
  <si>
    <t>SEGURIDAD Y SALUD</t>
  </si>
  <si>
    <t>Conjunto de medidas de Seguridad y salud que deberá recoger el Contratista encargado de realizar las obras en la confección del correspondiente Plan de Seguridad y Salud que, una vez revisado y aceptado por la Dirección de Obra, constituirá el documento a seguir escrupulosamente, en materia de seguridad y salud, por los trabajadores adscritos a la obra, y de observación por el Encargado Supervisor responsable de esta materia y en esta obra.</t>
  </si>
  <si>
    <t xml:space="preserve">EASUM01      </t>
  </si>
  <si>
    <t>SUMINISTROS PARA PRUEBAS</t>
  </si>
  <si>
    <t>Partida que incluye los consumos de electricidad, gasoil y agua necesarios para realizar las pruebas de las instalaciones. También incluye los materiales que se utilicen para ensayos de acuerdo con las indicaciones de la dirección de obra. Todo ello hasta la recepción provisional de las obras.</t>
  </si>
  <si>
    <t xml:space="preserve">EAENG01      </t>
  </si>
  <si>
    <t>ENGANCHES PROVISIONALES</t>
  </si>
  <si>
    <t>Partida que incluye las obras necesarias para realizar los enganches eléctricos y de abastecimiento necesarios para las pruebas del edificio. Totalmente terminados de acuerdo con las indicaciones de las compañías suministradoras y la dirección de obra.</t>
  </si>
  <si>
    <t xml:space="preserve">EAMAN01      </t>
  </si>
  <si>
    <t>MANTENIMIENTO</t>
  </si>
  <si>
    <t>Partida que incluye el material y la mano de obra necesaria para realizar el mantenimiento de las instalaciones hasta la recepción definitiva de la obra. Se incluye todo lo necesario para que la instalación funcione perfectamente a excepción del consumo de combustibles. También se incluye la formación del personal designado por la Propiedad en la propia obra.</t>
  </si>
  <si>
    <t xml:space="preserve">EAENS01      </t>
  </si>
  <si>
    <t>ENSAYOS</t>
  </si>
  <si>
    <t>Partida que incluye los trabajos y materiales necesarios para la realización de los ensayos que determine la dirección de obra y pruebas por laboratorio homologado, así como los informes solicitados casas especializadas.</t>
  </si>
  <si>
    <t xml:space="preserve">E526538      </t>
  </si>
  <si>
    <t>LEGALIZACIÓN PROYECTOS INSTALACIONES</t>
  </si>
  <si>
    <t xml:space="preserve">Legalización de los proyectos de las INSTALACIONES, certificado final de obra, pago por parte del industrial adjudicatario del visado del proyecto al Colegio de Ingenieros, tasas pertinentes y entrega de una copia del proyecto a la propiedad.
</t>
  </si>
  <si>
    <t xml:space="preserve">EANOT11      </t>
  </si>
  <si>
    <t>NOTA</t>
  </si>
  <si>
    <t>El adjudicatario de la instalación incluirá dentro de sus precios el importe correspondiente a los conceptos señalados en el Pliego de Condiciones y no presupuestados específicamente y especialmente los siguientes:
ASISTENCIA TÉCNICA:
La presencia permanente en obra durante el tiempo de realización de la misma hasta su finalización y puesta en servicio, de un ingeniero superior con experiencia profesional mínima de cinco años en instalaciones y un delineante.
OFICINA DE OBRA:
La habilitación de una oficina de obra en las condiciones especificadas en el pliego de condiciones, para el personal técnico encargado de las instalaciones. Incluye el consumo de teléfonos, luz y materiales de oficina.
DOCUMENTACIÓN:
Incluye los trabajos necesarios para la realización de planos de montaje, planos y cálculos de reformas y planos finales de obra. Así como la presentación de los catálogos y documentación que solicite la propiedad y la dirección de obra. También incluye la preparación de informes mensuales sobre el estado de la obra, certificaciones y planning.</t>
  </si>
  <si>
    <t>15</t>
  </si>
  <si>
    <t>140379_B609</t>
  </si>
  <si>
    <t>Precio</t>
  </si>
  <si>
    <t>Medición</t>
  </si>
  <si>
    <t>Importe</t>
  </si>
  <si>
    <t>Obra</t>
  </si>
  <si>
    <t>PRESUPUESTOHOSPITAL TERCER NIVEL POTOSÍ (BL-BO 2822)</t>
  </si>
  <si>
    <t>Capítol</t>
  </si>
  <si>
    <t>DERRIBOS</t>
  </si>
  <si>
    <t>'01.01</t>
  </si>
  <si>
    <t>F219Z010</t>
  </si>
  <si>
    <t>Partida alzada a justificar para trabajos previos de acondicionamiento del terreno, incluyendo demoliciones previas de pequeñas edificaciones, desmontaje de elementos, traslado y retirada de residuos generados en estas operaciones.</t>
  </si>
  <si>
    <t>TOTAL</t>
  </si>
  <si>
    <t xml:space="preserve"> CUBIERTAS</t>
  </si>
  <si>
    <t>'01.05</t>
  </si>
  <si>
    <t>E5Z15N40</t>
  </si>
  <si>
    <t>Formación de pendientes con hormigón celular sin árido, de densidad 300 kg/m3, de 15 cm de espesor medio. Incluye cualquier trabajo o material auxiliar necesario para dejar el conjunto de la partida totalmente acabada.</t>
  </si>
  <si>
    <t>E711EF66</t>
  </si>
  <si>
    <t>Membrana para impermeabilización de cubiertas PA-8 según UNE 104402 de 5,9 kg/m2 de dos láminas de betún asfáltico modificado LBM (SBS)-30-FV con armadura de fieltro de fibra de vidrio de 50 g/m2, adheridas en caliente, previa imprimación. Incluye cualquier trabajo o material auxiliar necesario para dejar el conjunto de la partida totalmente acabada.</t>
  </si>
  <si>
    <t>E7B11190</t>
  </si>
  <si>
    <t>Geotextil formado por filetro de polipropileno no tejido ligado mecánicamente de 90 a 100 g/m2, colocado sin adherir. Incluye cualquier trabajo o material auxiliar necesario para dejar el conjunto de la partida totalmente acabada.</t>
  </si>
  <si>
    <t>E7B111E0</t>
  </si>
  <si>
    <t>Geotextil formado por filetro de polipropileno no tejido ligado mecánicamente de 190 a 200 g/m2, colocado sin adherir. Incluye cualquier trabajo o material auxiliar necesario para dejar el conjunto de la partida totalmente acabada.</t>
  </si>
  <si>
    <t>E7A1220N</t>
  </si>
  <si>
    <t>Barrera de vapor/estanqueidad con una película de emulsión bituminosa tipo ED, con una dotación &lt;= 2 kg/m2, aplicada en dos capas. Incluye cualquier trabajo o material auxiliar necesario para dejar el conjunto de la partida totalmente acabada.</t>
  </si>
  <si>
    <t>E7C3F6A2</t>
  </si>
  <si>
    <t>Aislamiento térmico con placa rígida de espuma de poliisocianurato, de 32 kg/m3 de densidad, de 60 mm de espesor y 0,029 W/mK de conductividad térmica, con recubrimiento de aluminio en las dos caras, colocada con fijaciones mecánicas. Incluye cualquier trabajo o material auxiliar necesario para dejar el conjunto de la partida totalmente acabada.</t>
  </si>
  <si>
    <t>E7Z26D21</t>
  </si>
  <si>
    <t>Capa de protección de mortero de cemento 1:6, de espesor 2 cm acabado fratasado. Incluye cualquier trabajo o material auxiliar necesario para dejar el conjunto de la partida totalmente acabada.</t>
  </si>
  <si>
    <t>E7Z32AM1</t>
  </si>
  <si>
    <t>Refuerzo lineal de membrana, con lámina de alquitrán modificado con polímeros LAM-2-NA, fijada con adhesivo de base alquitrán. Incluye cualquier trabajo o material auxiliar necesario para dejar el conjunto de la partida totalmente acabada.</t>
  </si>
  <si>
    <t>E5113351</t>
  </si>
  <si>
    <t>Acabado de azotea con capa de protección de canto rodado de 16 a 32 mm de diámetro, de 5 cm de espesor, colocado sin adherir. Incluye cualquier trabajo o material auxiliar necesario para dejar el conjunto de la partida totalmente acabada.</t>
  </si>
  <si>
    <t>E545U336</t>
  </si>
  <si>
    <t>Cubierta sandwich in situ con dos planchas grecadas (la inferior perforada), con nervios cada 24/28 cm, de acero galvanizado y prelacado de color estándard, de 0,6 mm. de espesor, una inercia entre 12 y 13  cm4, y un peso entre 5,9 y 6,5 kg/m2 de pendiente inferior al 30%, perfiles omega de acero galvanizado de 60 mm de altura, como separadores, y aislamiento con fieltro de lana de roca de 20/25 kg/m3 y 80 mm de espesor, montada con fijaciones mecánicas. Incluye cualquier trabajo o material auxiliar necesario para dejar el conjunto de la partida totalmente acabada.</t>
  </si>
  <si>
    <t>E54622KA</t>
  </si>
  <si>
    <t>Cubierta sandwich ´´in situ´´ curbada, formada por dos planchas, la inferior es un perfil nervado de chapa de acero galvanizada y lacada con 4 nervios separados entre 200 y 240 mm y una altura entre 55 y 70 mm de 1 mm de espesor, con una inercia entre 59 y 95 cm4 y una masa superficial entre 10 y 12 kg/m2, acabado liso de color estándard, según la norma UNE-EN 14782, la superior es un perfil nervado de chapa de acero galvanizada y lacada con 4 nervios separados entre 200 y 240 mm y una altura entre 55 y 70 mm de 1 mm de espesor, con una inercia entre 59 y 95 cm4 y una masa superficial entre 10 y 12 kg/m2, acabado liso de color estándard, según la norma UNE-EN 14782, y perfiles omega de acero, de longitud 100 mm como separadores y aislamiento con placa de lana de roca de 126 a 160 kg/m3 y espesor 90 mm colocado con fijaciones mecánicas. Incluye cualquier trabajo o material auxiliar necesario para dejar el conjunto de la partida totalmente acabada.</t>
  </si>
  <si>
    <t>E54ZUK20</t>
  </si>
  <si>
    <t>Lima tesa para Cubierta continua de bandejas de aluminio, de plancha de aluminio de 1 mm de espesor, preformada y de 60 cm de desarrollo, acabado gofrado, con parte proporcional de barrera de vapor, aislamiento térmico de lana de roca, carril de aluminio extruido con clips de subjección, incluidas las piezas cortavientos del mismo acabado que la plancha y los perfiles y elementos de fijación, colocado. Incluye cualquier trabajo o material auxiliar necesario para dejar el conjunto de la partida totalmente acabada.</t>
  </si>
  <si>
    <t>E55212C1</t>
  </si>
  <si>
    <t>Suministro y colocación de claraboia triangular de policarbonato celular tipo carb-o-life o equivalente, de 10 mm de grosor, color blanco opal, modulada a 115 cm, sobre estructura tubular de perfil hueco 40.40.2, soldada a placas de anclaje dejadas cada 115cm al zócalo de hormigón. Placas de policarbonato fijadas a estructura con perfiles de aluminio y juntas de neopreno segun detalles constructiuvos. Las placas iran protegidas con cinta adhesiva de aluminio para el cerramiento de los alveolos durante el transporte i manipulación en la obra. Incluye los testeros, la estructura de soporte, placas de anclaje, perfiles y juntas de fijación, así como cualquier trabajo o material auxiliar necesario para dejar el conjunto de la partida totalmente acabada.</t>
  </si>
  <si>
    <t>E5ZE11B4</t>
  </si>
  <si>
    <t>Borde libre de plancha de zinc de 0,6 mm de espesor y 35 cm de desarrollo, colocada con fijaciones mecánicas. Incluye cualquier trabajo o material auxiliar necesario para dejar el conjunto de la partida totalmente acabada.</t>
  </si>
  <si>
    <t>E5ZE51C4</t>
  </si>
  <si>
    <t>Alero de plancha de zinc de 0,6 mm de espesor y 40 cm de desarrollo, colocado con fijaciones mecánicas. Incluye cualquier trabajo o material auxiliar necesario para dejar el conjunto de la partida totalmente acabada.</t>
  </si>
  <si>
    <t>EQTC18AA</t>
  </si>
  <si>
    <t>Ml</t>
  </si>
  <si>
    <t>Canalón-pesebrón realizado con chapa de acero galvanizada de 0,66 mm. de espesor y desarrollo medio de 1,00 m., colocado sobre cama de mortero de cemento m-20 en formación de pendientes material aislante con membrana incorporada, incluso p.P. de soldaduras, elementos de dilatación y entronques a bajantes, replanteo, medios auxiliares y elementos de seguridad; totalmente instalado y rematado.</t>
  </si>
  <si>
    <t>E5ZD5GC4</t>
  </si>
  <si>
    <t>Mimbel fijado al paramento, de plancha de acero galvanizado de 1 mm de espesor, preformada y de 40 cm de desarrollo, colocada con fijaciones mecánicas. Incluye cualquier trabajo o material auxiliar necesario para dejar el conjunto de la partida totalmente acabada.</t>
  </si>
  <si>
    <t>E5111B11</t>
  </si>
  <si>
    <t>Acabado de azotea con piezas prefabricadas de hormigón aligerado y filtrante, con base de poliestireno extruido, de color gris, de 60x60 cm, colocadas sin adherir</t>
  </si>
  <si>
    <t xml:space="preserve"> FACHADAS Y DIVISIONES INTERIORES</t>
  </si>
  <si>
    <t>NIVELL 3</t>
  </si>
  <si>
    <t xml:space="preserve"> CERRAMIENTOS PRIMARIOS</t>
  </si>
  <si>
    <t>'01.06.01</t>
  </si>
  <si>
    <t>E612B51V</t>
  </si>
  <si>
    <t>Pared de cerramiento apoyada de espesor 16 cm, de ladrillo perforado, HD, de 290x160x100 mm, para revestir, categoría I, según la norma UNE-EN 771-1, tomado con mortero para albañilería industrializado M 5 (5 N/mm2 ) de designación (G) según norma UNE-EN 998-2</t>
  </si>
  <si>
    <t>E83E136B</t>
  </si>
  <si>
    <t>Trasdosado de placas de yeso laminado formado por estructura autoportante libre normal N con perfilería de plancha de acero galvanizado, con un espesor total del trasdosado de 60,5 mm, montantes cada 400 mm de 48 mm de ancho y canales de 48 mm de ancho, con 1 placa tipo estándar (A) de 12,5 mm de espesor, fijada mecánicamente y aislamiento con placas de lana de roca</t>
  </si>
  <si>
    <t>EAVJEEFA</t>
  </si>
  <si>
    <t>Protección solar Brise-Soleil, de aluminio lacado con lama fija vertical de 300 mm de anchura, tipo ala de avión, Tamiluz serie DUCO mod. 400F Multifit o equivalente, color a determinar por la DF, con base y pinza fijada a montantes verticales 30/78, testeras de aluminio de 4mm de espesor. Todo según detalles de proyecto ejecutivo, incluso p.p. de remates, piezas especiales, estructuras de soporte con inercia suficiente que permita la colocación de tramex para mantenimiento con salida por partes practicables. así como el resto de trabajos y materiales necesarios para dejar el conjunto de la partida totalmente terminada.</t>
  </si>
  <si>
    <t>EAVJAE8A</t>
  </si>
  <si>
    <t>Celosía de aluminio lacado con lama fija horizontal de 80 a 240 mm de anchura, 1,3-1,8 mm de espesor, esperación entre soportes de 30 a 101mm, tipo tamiluz Z-80, Cofus CFS-240 o equivalentes, color a determinar por la DF, remachadas a perfilería tubular, con marcos vistos u ocultos. Todo según detalles de proyecto ejecutivo, incluso p.p. de remates, piezas especiales, estructuras de soporte con inercia suficiente que permita la colocación de tramex para mantenimiento con salida por partes practicables. así como el resto de trabajos y materiales necesarios para dejar el conjunto de la partida totalmente terminada.</t>
  </si>
  <si>
    <t>EAF1FP34</t>
  </si>
  <si>
    <t>Muro cortina serie mecano de technal, o equivalente. aspecto parrilla tradicional mediante tapas horizontales y verticales clipadas sobre unas contratapas puntuales de poliamida.Tapa vertical de 52 x 20 mm y horizontal de 52 mm x 17 mm . realizado con perfiles de aluminio extruído con  aleación 6063 según norma une 38-337 ó bien 6060 según la norma une 38-350 y temple T5. aluminio lacado según la marca de calidad qualanod, con un espesor mínimo de 25 micras, color a elegir por la supervisión de obra. estructura formada por un conjunto de perfiles verticales y travesaños horizontales unidos entre sí mediante embudos de aluminio especialmente diseñados.  la conjunción de ambos elementos formarán la retícula específica según los detalles y despieces del proyecto. aislamiento térmico asegurado por un intercalario de poliamida horizontal y vertical colocado entre la estructura y la contratapa. montantes verticales  de aluminio extruído, diseñados para su resistencia a la presión de viento, correspondiente a la zona eólica de la obra. la dimensión de los montantes es de 52 mm. de ancho y con la profundidad definida por los requerimientos de inercia (dimensiones de 40 a 240 mm.). travesaños horizontales de aluminio extruído, diseñados para su resistencia al peso del elemento de relleno, con una flecha máxima de 3 mm. la dimensión de los travesaños es de 52 mm. de ancho y  profundidad determinada por cálculo (dimensiones de 40 a 190 mm.). ruptura de puente térmico integrada al sistema de muro cortina  mediante la interposición de una junta continua de e.P.D.M. entre los perfiles estructura y los perfiles tapa. uniones entre montantes y travesaños, en corte recto, mediante embudos especiales de aluminio. la estanqueidad se efectúa por la inyección de mástic en el interior del  embudo en la colocación frontal, o dentro de una pieza específica prevista para tal efecto en  la colocación lateral. estanqueidad realizada en taller.  acristalamiento mediante juntas de epdm en forma de cuadros vulcanizados en los ángulos evitando así operaciones manuales. realizado en el plano interior, el principio de estanqueidad, permite acceder desde la parte exterior de los perfiles de estructura sin interrupción de la estanqueidad y recibir con total seguridad sistemas complementarios como partesoles, persianas o cortinas exteriores. acristalamiento de 22 mm.(6/10/6templado) tipo planitherm i cool-lite, con efecto espejo  la cara exterior, para evitar radiación solar, con cámara interior y espesores de vidrio para cumplir con las inercias necesarias y las protecciones de vidrio laminar de seguridad en las zonas bajas, inferiores o iguales a 1m. de altura. en casos de suelo a techo, todo el vidrio será templado en una la cara interior. cuatro cantos pulidos y sellados con silicona estructural. dilatación vertical de los montantes se absorberá mediante la interposición de mechas interiores de aluminio extruído.  estas mechas se dispondrán en cada conexión de planta e irán fijadas al montante inferior y sueltas en su conexión con el montante superior.  la separación entre montantes no será inferior a 6 mm. y deberá ir sellado perimetralmente con silicona.   anclajes de acero laminado en caliente con acabado galvanizado para la fijación de los montantes a la obra.  estos anclajes se dispondrán en cada forjado y deberán admitir una regulación tridimensional de +/- 3 cms. remates con la obra por sus partes superior, inferior y laterales realizados mediante molduras de chapa de aluminio conformada de 2 mm. de espesor. remates de forjado con el muro cortina a base de una moldura superior (zócalo), y una moldura inferior de chapa de aluminio conformada de 2 mm. de espesor.  si se quiere, se interpondrán dos molduras de chapa de acero de 1,5 mm. de espesor (superior e inferior de forjado) que aprisionarán material auto extinguible e ignífugo para crear la barrera cortafuegos entre forjados (planta a planta). momentos de inercia de los perfiles, reforzados donde sea necesario, para no superar las tensiones de trabajo recomendadas. ventanas de hojas ocultas. encolados: silicona de tipo estructural aplicada por empresas cualificadas y conforme a los procedimientos técnicos technal y del proveedor de la silicona. encolado sobre barretas de aluminio anodizadas (bajo avis techniques en el cstb). tipo de apertura variable según casos. apertura oscilobatiente con herraje oculto en acero inox. con manilla de 2 posiciones, varillas cremona, compás de cierre y anti-falsa maniobra.Perfiles de hoja inclinados para permitir una mejor maniobrabilidad de la manilla. apertura italiana con compás inox regulable y cierre central multipuntos. estanqueidad marco hoja por juntas epdm.Totalmente acabado según planos e indicaciones de la supervisión de obra. totalmente colocada en obra y sellado.</t>
  </si>
  <si>
    <t>17CD1410</t>
  </si>
  <si>
    <t>Acabado tipo SATE formado por aislamiento exterior con plancha de poliestireno expandido EPS de 60 kPa de tensión a la compresión, de 60 mm de espesor, colocadas con adhesivo acrílico mezclado con cemento pórtland y con fijaciones mecánicas, revestido exteriormente con mortero monocapa de cemento y aditivos con árido seleccionado con acabado texturado, color a definir por la supervisión de obra, de 10 mm de espesor, con malla de fibra de vidrio revestida de PVC de 4x4 mm y un peso mínimo de 180 g/m2, con parte proporcional para protección de aristas de aluminio de 5 mm de espesor y 25 mm de desarrollo, remates inferiores y coronaciones de aluminio, así como el resto de trabajos o materiales necesarios para dejar el conjunto de la partida totalmente acabada. B2+ R3 según CTE/DB-HS</t>
  </si>
  <si>
    <t>17CDZ410</t>
  </si>
  <si>
    <t>Acabado tipo SATE formado por aislamiento exterior con plancha de poliestireno expandido EPS de 60 kPa de tensión a la compresión, de 120 mm de espesor, colocadas con adhesivo acrílico mezclado con cemento pórtland y con fijaciones mecánicas, revestido exteriormente con mortero monocapa de cemento y aditivos con árido seleccionado con acabado texturado, color a definir por la supervisión de obra, de 10 mm de espesor, con malla de fibra de vidrio revestida de PVC de 4x4 mm y un peso mínimo de 180 g/m2, con parte proporcional para protección de aristas de aluminio de 5 mm de espesor y 25 mm de desarrollo, remates inferiores y coronaciones de aluminio, así como el resto de trabajos o materiales necesarios para dejar el conjunto de la partida totalmente acabada. B2+ R3 según CTE/DB-HS</t>
  </si>
  <si>
    <t>E44Z5A25</t>
  </si>
  <si>
    <t>Acero S275JR según UNE-EN 10025-2, en perfiles laminados en caliente serie L, LD, T, redondo, cuadrado, rectangular y plancha, trabajado en taller y con una capa de imprimación antioxidante, para refuerzo de elementos de empotramiento, apoyo y rigidizado, colocado en obra con soldadura</t>
  </si>
  <si>
    <t xml:space="preserve"> ACABADOS EXTERIORES</t>
  </si>
  <si>
    <t>'01.06.02</t>
  </si>
  <si>
    <t>E8Z1A1JU</t>
  </si>
  <si>
    <t>Armadura para enfoscados, con malla de fibra de vidrio revestida de PVC de 4x4 mm, con un peso mínimo de 730 g/m2</t>
  </si>
  <si>
    <t>E8J98559</t>
  </si>
  <si>
    <t>Coronación de pared con plancha de acero galvanizado de 1 mm de espesor, de entre 40 y 50 cm de desarrollo, con 4 pliegues, colocada con adhesivo y fijaciones mecánicas</t>
  </si>
  <si>
    <t>E4G21176</t>
  </si>
  <si>
    <t>Formación de revestimiento de muro de hormigón con mampostería de espesor variable de sillar de piedra procedente del propio terreno, a una cara vista, tomada con mortero cemento 1:6, según detalles del proyecto ejecutivo. Incluye cualquier trabajo o material auxiliar necesario para dejar el conjunto de la partida totalmente incluida.</t>
  </si>
  <si>
    <t>E06FG001</t>
  </si>
  <si>
    <t>Aplacado de fachada ventilada de piedra natural del país, con baldosa aserrada de 60x40x3 cm., colocada con cuatro anclajes vistos regulables en tres dimensiones, de acero inoxidable de 8 mm. de diámetro, i/p.p. de bastidor metálico de fijación al soporte estructural, con subestructura de perfiles de acero laminado, según detalle de proyecto ejectuivo, medido a cinta corrida, incluyendo dinteles, jambas y repisas, las zonas sobre acera se colocara doble estructura y se macizara todo su intrados para evitar roturas con una altura minima de 1,20 m.</t>
  </si>
  <si>
    <t>E8B2U001</t>
  </si>
  <si>
    <t>Pintado de superfícies de hormigón visto, con pintura anticarbonatación, monocomponente, a base de resinas acrílicas en dispersión acuosa, aplicada a dos manos</t>
  </si>
  <si>
    <t>E9S1U01A</t>
  </si>
  <si>
    <t>Falso techo modular registrable, formado por bandejas abatibles metálicas microperforadas de acero
galvanizado de 60x60 cm. y 0,5 mm. de espesor, acabado termoesmaltado, mod.Q-clip 600 de gema
o equivalente, dotadas de lámina aislante acústica de prensado asfáltico, recibido con perfilería
oculta de acero galvanizado, sustentada con tacos y varilla roscada galvanizada, incluso p.P. de cenefas
perimetrales de placa de cartón-yeso pladur n15 en encuentros con paramentos verticales, replanteo,
nivelación y accesorios de fijación, limpieza y medios auxiliares, totalmente colocado. según
nte-rtp-18.</t>
  </si>
  <si>
    <t>E83QQ943</t>
  </si>
  <si>
    <t>Revestimiento con chapa de aluminio lacado, rigidizada con placa de poliestireno extrusionado, de 0,8 mm de espesor, con una inercia entre 23 y 23,5 cm4 y una masa superficial entre 2,5 y 3 kg/m2, acabado liso color especial, colocado con fijaciones mecánicas. Incluye cualquier trabajo o material necesario para dejar el conjunto de la partida totalmente finalizada.</t>
  </si>
  <si>
    <t>E83Q49G2</t>
  </si>
  <si>
    <t>Revestimiento vertical con perfil ondulado de chapa de acero galvanizada y lacada, a 3,00 m de altura, como máximo, con ondas cada 76 mm, de 18 mm de altura y 1 mm de espesor, con una inercia entre 9 y 10 cm4 y una masa superficial entre 6 y 7 kg/m2, acabado perforado con un coeficiente de perforación del 30%, de color estándard, colocada con fijaciones mecánicas</t>
  </si>
  <si>
    <t xml:space="preserve"> DIVISIONES INTERIORES</t>
  </si>
  <si>
    <t>'01.06.03</t>
  </si>
  <si>
    <t>E6528BAB</t>
  </si>
  <si>
    <t>Tabique de placas de yeso laminado formado por estructura sencilla normal con perfilería de plancha de acero galvanizado, con un espesor total del tabique de 120 mm, montantes cada 400 mm de 70 mm de ancho y canales de 70 mm de ancho, 2 placas tipo hidrófuga (H) en cada cara de 12,5 mm de espesor cada una, fijadas mecánicamente y aislamiento de placas de lana de roca de 60mm de espesor, resistencia térmica &gt;= 1,622 m2.K/W. Todo segun detalles constructivos de proyecto ejecutivo. Incluye cualquier material o trabajo necesario para dejar el conjunto de la partida totalmente acabado.</t>
  </si>
  <si>
    <t>E6528AAB</t>
  </si>
  <si>
    <t>Tabique de placas de yeso laminado formado por estructura sencilla normal con perfilería de plancha de acero galvanizado, con un espesor total del tabique de 95 mm, montantes cada 400 mm de 70 mm de ancho y canales de 70 mm de ancho, 1 placa hidrófuga (H) de 12,5 mm de espesor en cada cara, fijadas mecánicamente y aislamiento de placas de lana de roca de resistencia térmica &gt;= 1,622 m2.K/W. Todo segun detalles constructivos de proyecto ejecutivo. Incluye cualquier material o trabajo necesario para dejar el conjunto de la partida totalmente acabado.</t>
  </si>
  <si>
    <t>E652SAAB</t>
  </si>
  <si>
    <t>Tabique de placas de yeso laminado formado por estructura sencilla normal con perfilería de plancha de acero galvanizado, con un espesor total del tabique de 100 mm, montantes cada 400 mm de 70 mm de ancho y canales de 70 mm de ancho, 1 placa a cada cara, una hidrófuga (H) de 15 mm y la otra con dureza superficial (I) de 15 mm de espesor, fijadas mecánicamente y aislamiento de placas de lana de roca de resistencia térmica &gt;= 1,622 m2.K/W. Todo segun detalles constructivos de proyecto ejecutivo. Incluye cualquier material o trabajo necesario para dejar el conjunto de la partida totalmente acabado.</t>
  </si>
  <si>
    <t>E612EM1V</t>
  </si>
  <si>
    <t>Pared divisoria apoyada de espesor 11,5 cm, de ladrillo perforado, HD, de 240x115x100 mm, para revestir, categoría I, según la norma UNE-EN 771-1, con una resistencia al fuego R120, tomado con mortero para albañilería industrializado M 5 (5 N/mm2 ) de designación (G) según norma UNE-EN 998-2</t>
  </si>
  <si>
    <t>16521570</t>
  </si>
  <si>
    <t>Barrera fónica con una placa de yeso laminado de 13mm de espesor , estructura primaria de 70 a 85mm , y aislante de lana de roca adherido. Todo segun detalles constructivos de proyecto ejecutivo. Incluye cualquier material o trabajo necesario para dejar el conjunto de la partida totalmente acabado.</t>
  </si>
  <si>
    <t>E83E186B</t>
  </si>
  <si>
    <t>Trasdosado de placas de yeso laminado formado por estructura autoportante libre normal N con perfilería de plancha de acero galvanizado, con un espesor total del trasdosado de 60,5 mm, montantes cada 400 mm de 48 mm de ancho y canales de 48 mm de ancho, con 1 placa tipo hidrófuga (H) de 12,5 mm de espesor, fijada mecánicamente y aislamiento con placas de lana de roca</t>
  </si>
  <si>
    <t>E83ET800</t>
  </si>
  <si>
    <t>Trasdosado de placas transformadas de yeso laminado fijadas directamente sobre los paramento con pelladas de yeso con aditivos con una placa transformada tipo con aislamiento formada por una placa estándar (A) de 12,5 mm y aislamiento de poliestireno extruido (XPS) de densidad 30 kg/m3 y 30 mm de espesor</t>
  </si>
  <si>
    <t>E65ZZ010</t>
  </si>
  <si>
    <t>m.</t>
  </si>
  <si>
    <t>Sistema de sellado permanente contra fuego en la cara superior de los tabiques hasta EI-120 con masilla elástica tipo Tecsel de Tecresa o similar, aplicada con pistola inyectora. Ensayado y homologado según UNE 23802-79 y emitido certificado de ejecución. Medida longitud realmente ejecutado por cada una de las caras del tabique. Todo segun detalles constructivos de proyecto ejecutivo. Incluye cualquier material o trabajo necesario para dejar el conjunto de la partida totalmente acabado.</t>
  </si>
  <si>
    <t>E65ZZ110</t>
  </si>
  <si>
    <t>Sistema de sellado permanente contra fuego en la parte superior de los tabiques para la protección de la perfilería auxiliar de fijación superior de los mismos (tabiques paralelos a la dirección del forjado), mediante la formación de cierre cotafuegos en sección L con un desarrollo medio de 60 cm., hasta salvar perfil viqueta forjado (IPE), para conseguir una clasificación EI-120, realizado mediante doble panel de silicato TECBOR-A de 12 mm y panel de lana de roca de 40 mm y 40 Kg/m3 de densidad, incluso perfilería de soportación, tornillería, sellado y emplastecido de juntas, certificado según normas UNE-EN:1363-1 y UNE-EN: 1365-2 2000, y emitido certificado de ejecución. Medida longitud en cada cara del tabique. Todo segun detalles constructivos de proyecto ejecutivo. Incluye cualquier material o trabajo necesario para dejar el conjunto de la partida totalmente acabado.</t>
  </si>
  <si>
    <t>E635E227</t>
  </si>
  <si>
    <t>Cerramiento vertical con placa con dos planchas de acero y aislamiento de poliuretano con un espesor total de 70 mm, con la cara exterior micronervada color estándar, diferente de blanco, espesor de las planchas (ext/int) de 0,6/0,5 mm, junta longitudinal machihembrada y sistema de fijación oculta, especial para cámara frigorifica, homologada para sistema industrial, colocado en posición vertical, desmontable. Incluye cualquier trabajo o material necesario para dejar el conjunto de la partida totalmente acabada.</t>
  </si>
  <si>
    <t>E7J1AA6A</t>
  </si>
  <si>
    <t>Formación de junta de dilatación, en piezas hormigonadas ´´in situ´´, con perfil elastomérico de alma circular de 200 mm de anchura, colocado en el interior</t>
  </si>
  <si>
    <t>E7J5A01A</t>
  </si>
  <si>
    <t>Sellado de junta de carpinterías con el hueco de obra, con masilla de silicona neutra, aplicada con pistola manual, previa imprimación</t>
  </si>
  <si>
    <t>E7J512D1</t>
  </si>
  <si>
    <t>Sellado de junta entre materiales de obra de 20 mm de ancho y 10 mm de profundidad, con masilla acrílica monocomponente, aplicada con pistola manual</t>
  </si>
  <si>
    <t>E7J5C5B0</t>
  </si>
  <si>
    <t>Sellado de juntas con perfil hidroexpansivo de poliuretano de sección 2x0,5 cm, colocado en el interior de la junta</t>
  </si>
  <si>
    <t xml:space="preserve"> REVESTIMIENTOS Y FALSOS TECHOS INTERIORES</t>
  </si>
  <si>
    <t xml:space="preserve"> PINTURAS</t>
  </si>
  <si>
    <t>'01.07.04</t>
  </si>
  <si>
    <t>E8989240</t>
  </si>
  <si>
    <t>Pintado de paramento vertical interior de cemento, con pintura plástica con acabado liso, con una capa de fondo diluida, y dos de acabado</t>
  </si>
  <si>
    <t>E8989C40</t>
  </si>
  <si>
    <t>Pintado de paramento vertical interior de cemento, con esmalte de poliuretano con acabado liso, con una capa de fondo diluida, y dos de acabado</t>
  </si>
  <si>
    <t>E898A240</t>
  </si>
  <si>
    <t>Pintado de paramento horizontal interior de cemento, con pintura plástica con acabado liso, con una capa de fondo diluida, y dos de acabado</t>
  </si>
  <si>
    <t>E898AC40</t>
  </si>
  <si>
    <t>Pintado de paramento horizontal interior de cemento, con esmalte de poliuretano con acabado liso, con una capa de fondo diluida, y dos de acabado</t>
  </si>
  <si>
    <t>E898J2A0</t>
  </si>
  <si>
    <t>Pintado de paramento vertical de yeso, con pintura plástica con acabado liso, con una capa selladora y dos de acabado</t>
  </si>
  <si>
    <t>E898K2A0</t>
  </si>
  <si>
    <t>Pintado de paramento horizontal de yeso, con pintura plástica con acabado liso, con una capa selladora y dos de acabado</t>
  </si>
  <si>
    <t>E8985PJ0</t>
  </si>
  <si>
    <t>Pintado de paramento vertical de acero, con esmalte de poliuretano, con dos capas de imprimación antioxidante y dos de acabado</t>
  </si>
  <si>
    <t>E89AACJ0</t>
  </si>
  <si>
    <t>Pintado de ventanas y balconeras de acero, con esmalte de poliuretano, con dos capas de imprimación antioxidante y dos de acabado</t>
  </si>
  <si>
    <t>E89B5CJ0</t>
  </si>
  <si>
    <t>Pintado de barandilla y reja de acero de barrotes separados 10 cm, con esmalte de poliuretano, con dos capas de imprimación antioxidante y 2 de acabado</t>
  </si>
  <si>
    <t>E8985DK0</t>
  </si>
  <si>
    <t>Pintado de paramento vertical de acero galvanizado, con pintura de partículas metálicas, con una capa de imprimación fosfatante y 2 de acabado</t>
  </si>
  <si>
    <t>E898MHN0</t>
  </si>
  <si>
    <t>Pintado de paramento con pintura de resinas de epoxi-poliuretano, con una capa de imprimación fijadora, 2 capas de pintura epoxi de 2 componentes, descontaminable, especial para quirófanos,  y 1 capas de acabado de poliuretano alifático de dos componentes, espesor mínimo acabado de 150micras, previa aplicación de masillado con masilla sintética de 1 o 2 componentes, acabado liso brillante y sin juntas, color a elegir por la DF, incluido veloglass, así como el resto de materiales y trabajos necesarios para dejar el conjunto de la partida totalment terminada.</t>
  </si>
  <si>
    <t xml:space="preserve"> REVESTIMIENTOS INTERIORES</t>
  </si>
  <si>
    <t>'01.07.05</t>
  </si>
  <si>
    <t>E82B163H</t>
  </si>
  <si>
    <t>Alicatado de paramento vertical interior a cualquier altura, con baldosa de gres extruido esmaltado, grupo AI/AIIa (UNE-EN 14411), calidad superior, de 16 a 25 piezas/m2, a escoger por la supervisión de obra, colocadas con adhesivo para baldosa cerámica C1 (UNE-EN 12004) y rejuntado con lechada CG1 (UNE-EN 13888). Incluye cualquier tipo de material o trabajo necesario para dejar el conjunto de la partida totalmente acabado.</t>
  </si>
  <si>
    <t>E82B143H</t>
  </si>
  <si>
    <t>Alicatado de paramento vertical interior a cualquier altura, con baldosa de gres extruido esmaltado, grupo AI/AIIa (UNE-EN 14411), calidad media, de 16 a 25 piezas/m2, a escoger por la supervisión de obra, colocadas con adhesivo para baldosa cerámica C1 (UNE-EN 12004) y rejuntado con lechada CG1 (UNE-EN 13888). Incluye cualquier tipo de material o trabajo necesario para dejar el conjunto de la partida totalmente acabado.</t>
  </si>
  <si>
    <t>E7J0FPOX</t>
  </si>
  <si>
    <t>M</t>
  </si>
  <si>
    <t>Acabado de junta vertical con un perfil de plancha de acero inox 18/8 de 7 mm.,y 4 a 10 cm de ancho como maximo, avellanada, fijada con tacos y con tornillos inox,segun detalle.</t>
  </si>
  <si>
    <t>E9U21AOZ</t>
  </si>
  <si>
    <t>Remate de acero inoxidable con perfil de 0.95 mm de diámetro para finalización de arrimadero de revestimiento de pvc, colocado con fijaciones mecanicas y/o adhesivo de contacto.</t>
  </si>
  <si>
    <t>E83H1182</t>
  </si>
  <si>
    <t>Aplacado de paramento vertical interior a 3,00 m de altura, como máximo, con placa de aglomerado de 20 mm de espesor, acabado superficial de resina melamínica y nucleo de 2 mm de resina fenólica, con pigmentacion de una cara, de 8 mm de espesor, colocada adherida con adhesivo especial sobre rastrelado, calidad media. A escoger por la supervisión de obra. Incluye p.p. de rastrelado, cualquier trabajo o material auxiliar necesario para dejar el conjunto de la partida totalmente acabada.</t>
  </si>
  <si>
    <t>E83LNFB8</t>
  </si>
  <si>
    <t>Revestimiento interior con panel laminado decorativo de alta presión HPL/CGF tipo ignífugo y de aplicación general, de 8 mm de espesor, para uso interior según UNE-EN 438-4, comportamiento al fuego B-s1, d0, canto biselado, acabado liso a una cara con laminado decorativo color estándar, colocado adherido sobre paramento vertical con lata de madera y masilla poliuretano</t>
  </si>
  <si>
    <t>E83MZ010</t>
  </si>
  <si>
    <t>Revestimiento de placas de policarbonato/poliester/resinas sintéticas, de espesor 1,5 mm, con características antifacterianas especial para quirófanos y salas blancas, de color a elegir por la supervisión de obra, de más de 2,5 hasta 3,05 m de longitud, con una resistencia elevada a los impactos y a carga de fuego, colocadas adherido a paramento vertical con juntas termoselladas. Incluye piezas especiales de remates, fijaciones, así como cualquier material o trabajo necesario para dejar el conjunto de la partida totalmente acabada.</t>
  </si>
  <si>
    <t>E83Q8DM2</t>
  </si>
  <si>
    <t>Revestimiento vertical con perfil nervado de chapa de acero galvanizada y lacada, a 3,00 m de altura, como máximo, con 4 nervios separados entre 250 y 270 mm y una altura entre 40 y 50 mm, de 1,2 mm de espesor, con una inercia entre 25 y 41 cm4 y una masa superficial entre 11 y 12 kg/m2, acabado liso de color estándard, colocada con fijaciones mecánicas</t>
  </si>
  <si>
    <t xml:space="preserve"> CIELOS RASOS</t>
  </si>
  <si>
    <t>'01.07.06</t>
  </si>
  <si>
    <t>E8443220</t>
  </si>
  <si>
    <t>Cielo raso continuo de placas de yeso laminado tipo estándar (A), para revestir, de 12,5 mm de espesor y borde afinado (BA), con entramado estructura simple de acero galvanizado formado por perfiles colocados cada 600 mm fijados al techo mediante barra roscada de suspensión cada 1,2 m , para una altura de falso techo de 4 m como máximo</t>
  </si>
  <si>
    <t>E844MAAB</t>
  </si>
  <si>
    <t>Cielo raso flotante de placa yeso laminado con placa perforada, para aislamiento acústico, con fijación al techo con amortiguador antivibratorio de caucho, de 60 mm de largo y 52 mm de ancho, con armazón metálico para una carga máxima admisible de 25 kg/m2, entramado oculto con suspensión mediante varilla de suspensión, sándwich formado por dos placas de yeso laminado tipo estándar (A) de 12,5 mm de espesor cada una y lámina betún modificado de 4 mm de espesor, con armadura de fieltro de fibra de vidrio de 60 g/m2, autoadhesiva, para aislamiento acústico en su interior, y entre el entramado metálico placa de lana de roca de 40 mm</t>
  </si>
  <si>
    <t>E8415D12</t>
  </si>
  <si>
    <t>Cielo raso registrable de placas de escayola, acabado superficial liso, con canto rebajado (E) según la norma UNE-EN 13964, de 600x 600 mm y 19 mm de espesor , sistema desmontable con estructura acero galvanizado vista formado por perfiles principales en forma de T de 24 mm de base colocados cada 1,2 m fijados al techo mediante varilla de suspensión cada 1,2 m con perfil secundarios colocados formando retícula , para una altura de falso techo de 4 m como máximo</t>
  </si>
  <si>
    <t>E84A5D0L</t>
  </si>
  <si>
    <t>Cielo raso de lamas de aluminio, con canto rectangular con pestaña, de 300 mm de anchura, 19 mm de altura, 0,8mm de espesor, mecanizado horadada, con acabado de la cara vista lacado de color estándar, con la superficie lisa, montadas en posición horizontal, sin separación, fijadas a presión sobre estructura de perfiles omega con troquel para fijación clipada de acero galvanizado y sistema oculto, colgados con supensión autoniveladora de barra roscada, separadas &lt;= 1,2 m, fijadas mecánicamente al forjado. Incluye p.p. de recercado continuo con placas de yeso laminado standard, de 12,5mm de espesor. así como cualquier material o trabajo necesario para dejar el conjunto de la partida totalmente finalizada.</t>
  </si>
  <si>
    <t>E84ZG1A0</t>
  </si>
  <si>
    <t>Registro para cielo raso de placas de yeso laminado formado por trampilla de 50x50 cm2 con marco de aluminio y hoja de placa yeso laminado hidrófuga (H) con un espesor total de 15 mm como máximo, cierre de presión y dispositivo de retención, colocado con perfilería de acero galvanizado</t>
  </si>
  <si>
    <t>E8121312</t>
  </si>
  <si>
    <t>Enyesado a buena vista sobre paramento horizontal interior, a 3,00 m de altura, como máximo, con yeso B1, acabado enlucido con yeso C6 según la norma UNE-EN 13279-1</t>
  </si>
  <si>
    <t>E842R83W</t>
  </si>
  <si>
    <t>Cielo raso registrable de placas de fibras minerales compactada, acabado superficial vinílico liso antibacteriano, con canto recto, de 600x 600 mm y 18 a 21 mm de espesor clase de absorción acústica C según UNE-EN ISO 11654, resistencia a la humedad 95% y reacción al fuego A2-s1, d0, colocado con estructura de acero galvanizado vista, formada por perfiles principales en forma de T invertida de 24 mm de base cada 1,2 m para fijar en el techo mediante varilla de suspensión cada 1,2 m, y perfiles secundarios formando retícula , para una altura de falso techo de 4 m como máximo</t>
  </si>
  <si>
    <t>E842R832</t>
  </si>
  <si>
    <t>Cielo raso registrable de placas de fibras minerales compactada, acabado superficial vinílico liso antibacteriano, con canto ranurado, de 600x 600 mm y 18 a 21 mm de espesor clase de absorción acústica C según UNE-EN ISO 11654, resistencia a la humedad 95% y reacción al fuego A2-s1, d0, colocado con estructura de acero galvanizado semioculta, formada por perfiles principales en forma de T invertida de 24 mm de base cada 0,6 m para fijar en el techo mediante varilla de suspensión cada 1,2 m, con perfiles distanciadores de seguridad cada 2 m y perfiles rigidizadores , para una altura de falso techo de 4 m como máximo</t>
  </si>
  <si>
    <t>E8444102</t>
  </si>
  <si>
    <t>Cielo raso registrable de placas de fibra mineral acabado vinílico, 600x 600 mm y 12,5 mm de espesor , sistema desmontable con estructura de acero galvanizado visto formado por perfiles principales con forma de T invertida de 24 mm de base colocados cada 1,2 m y fijados al techo mediante varilla de suspensión cada 1,2 m , con perfiles secundarios colocados formando retícula de 600x 600 mm , para una altura de falso techo de 4 m como máximo</t>
  </si>
  <si>
    <t>E842RN3T</t>
  </si>
  <si>
    <t>Cielo raso registrable de placas de fibras minerales compactada, acabado superficial vinílico fonoabsorbente, con canto recto, de 600x 600 mm y 38 a 41 mm de espesor clase de absorción acústica A según UNE-EN ISO 11654, resistencia a la humedad 95% y reacción al fuego A2-s1, d0, colocado con estructura de acero galvanizado vista, formada por perfiles principales en forma de T invertida de 24 mm de base cada 1,2 m para fijar en el techo mediante varilla de suspensión cada 1,2 m, y perfiles secundarios formando retícula , para una altura de falso techo de 4 m como máximo</t>
  </si>
  <si>
    <t xml:space="preserve"> PAVIMENTOS</t>
  </si>
  <si>
    <t xml:space="preserve"> PESADOS</t>
  </si>
  <si>
    <t>'01.08.07</t>
  </si>
  <si>
    <t>E93A14E0</t>
  </si>
  <si>
    <t>Recrecido del soporte de pavimentos, de 4 cm de espesor, con mortero de cemento 1:4</t>
  </si>
  <si>
    <t>E9DC1Q23</t>
  </si>
  <si>
    <t>Pavimento interior, de baldosa de gres porcelánico prensado esmaltado, grupo BIa (UNE-EN 14411), de forma rectangular o cuadrada, calidad superior, de 6 a 15 piezas/m2, colocadas con adhesivo para baldosa cerámica C1 (UNE-EN 12004) y rejuntado con lechada CG1 (UNE-EN 13888)</t>
  </si>
  <si>
    <t>E9DC1P24</t>
  </si>
  <si>
    <t>Pavimento interior, de baldosa de gres porcelánico prensado esmaltado, grupo BIa (UNE-EN 14411), de forma rectangular o cuadrada, calidad media, de 6 a 15 piezas/m2, colocadas con adhesivo para baldosa cerámica C1 (UNE-EN 12004) y rejuntado con lechada CG2 (UNE-EN 13888)</t>
  </si>
  <si>
    <t>E9DC1P2B</t>
  </si>
  <si>
    <t>Pavimento interior, de baldosa de gres porcelánico prensado esmaltado, grupo BIa (UNE-EN 14411), de forma rectangular o cuadrada, precio medio, de 6 a 15 piezas/m2, colocadas con adhesivo para baldosa cerámica C2 (UNE-EN 12004) y rejuntado con lechada CG2 (UNE-EN 13888)</t>
  </si>
  <si>
    <t>E9DBA13B</t>
  </si>
  <si>
    <t>Pavimento interior, de baldosa de gres porcelánico de alta resistencia mec´anica y al desgaste, grupo AI/AIIa (UNE-EN 14411), de forma rectangular o cuadrada, precio medio, de 16 a 25 piezas/m2, colocadas con adhesivo para baldosa cerámica C2 (UNE-EN 12004) y rejuntado con lechada CG2 (UNE-EN 13888)</t>
  </si>
  <si>
    <t>E9U371A2</t>
  </si>
  <si>
    <t>Zócalo de baldosa de gres porcelánico prensado esmaltado, de 10 cm de altura, tomado con adhesivo para baldosa cerámica C1 (UNE-EN 12004) y rejuntado con lechada CG2 (UNE-EN 13888)</t>
  </si>
  <si>
    <t>E9VZ191K</t>
  </si>
  <si>
    <t>Formación de peldaño o rampa con ladrillo hueco doble de 290x140x100 mm, colocada con mortero mixto 1:2:10</t>
  </si>
  <si>
    <t>E9V3CP13</t>
  </si>
  <si>
    <t>Peldaño de baldosa cerámica de gres porcelánico prensado pulido, formado por contrahuella y huella de borde recto, con acabado antideslizante con estrias, precio superior y 1 a 2piezas/m, colocado con adhesivo para baldosa cerámica C1 (UNE-EN 12004) y rejuntado con lechada CG1 (UNE-EN 13888)</t>
  </si>
  <si>
    <t>E9S1U010</t>
  </si>
  <si>
    <t>Pavimento de entramado de acero galvanizado, de 20x20 mm de paso de malla, con pletinas portantes de 30x2 mm. tipo tramex, relesa o equivalente, en piezas de 1000x500 mm, colocado. . Todo segun detalles constructivos de proyecto ejecutivo. Incluye p.p. de estructuras auxiliares, así como cualquier material o trabajo necesario para dejar el conjunto de la partida totalmente acabado.</t>
  </si>
  <si>
    <t>E9Z51010</t>
  </si>
  <si>
    <t>Tapajuntas de pavimento de pavimento, con perfil simple de PVC</t>
  </si>
  <si>
    <t>E7871500</t>
  </si>
  <si>
    <t>Impermeabilización de paramentos horizontales con polímero acrílico, con una dotación de 2 kg/m2</t>
  </si>
  <si>
    <t>E9Z51P65</t>
  </si>
  <si>
    <t>Tapajuntas de pavimento de pavimento, para junta de 120 mm de anchura media, con perfil de neopreno y soporte de aluminio, para altas solicitaciones, colocando préviamente el soporte</t>
  </si>
  <si>
    <t>145C1162</t>
  </si>
  <si>
    <t>Formación de bancada de hormigón para instalaciones compuesta por:
- Losa de hormigón armado, horizontal, de 15 cm de espesor, con montaje y desmontaje de encofrado lateral del conjunto, con tablero de madera de pino forrado, hormigón HA-25/B/10/I, vertido con bomba.
- Armadura AP500 S de acero en malla electrosoldada de 5mm de diámetro de 15x15cm.
- Aislamiento antivibratorio de 35mm de espesor para suelos flotantes con amortiguador de caucho, para una sobrecarga (uso+permanentes) de 3 kN/m2
Incluye cualquier elemento necesario para dejar el conjunto de la partida totalmente finalizada.</t>
  </si>
  <si>
    <t xml:space="preserve"> LIGEROS</t>
  </si>
  <si>
    <t>'01.08.08</t>
  </si>
  <si>
    <t>E93A13D0</t>
  </si>
  <si>
    <t>Recrecido del soporte de pavimentos, de 3 cm de espesor, con mortero de cemento 1:6</t>
  </si>
  <si>
    <t>E93AA3C0</t>
  </si>
  <si>
    <t>Capa de limpieza y nivelación, de 3 cm de espesor, con mortero de cemento 1:8</t>
  </si>
  <si>
    <t>E93AC125</t>
  </si>
  <si>
    <t>Recrecido y nivelación del soporte de 5 mm de espesor, con pasta autonivelante de cemento tipo CT-C16-F3 según UNE-EN 13813, aplicada manualmente</t>
  </si>
  <si>
    <t>E9QHI5U8</t>
  </si>
  <si>
    <t>Parquet flotante con tablas multicapa sintéticas para uso comercial general, clase 32/AC4, antiestático permanente (UNE-EN 13329), de 1190 a 1800 mm de longitud, de 180 a 200 mm de ancho, 8 mm de espesor, con base de tablero de fibras de alta densidad, con unión a presión, colocado sobre lámina de polietileno expandido de 3 mm y foam. Todo segun detalles constructivos de proyecto ejecutivo. A escoger por la DF. Incluye cualquier material o trabajo necesario para dejar el conjunto de la partida totalmente acabado.</t>
  </si>
  <si>
    <t>E9UZZ010</t>
  </si>
  <si>
    <t>Base para pavimento flexible pvc. en rollo, como protección antihumedad, instalado previo a pavimento ligero de pvc en posición flotante, totalmente rematado, medida la superficie ejecutada.</t>
  </si>
  <si>
    <t>E9P16D96</t>
  </si>
  <si>
    <t>Pavimento de PVC heterogéneo en loseta de 600x600mm, clase 34-43, según UNE-EN 649 y espesor de 2,5 mm, conductivo y electrosestático, resistencia transversal inferior a 5x10(-4) ohms, en rollo instalado con malla de cobre conecado a la puesta a tierra y adhesivo conductor,  colocado con adhesivo acrílico de dispersión acuosa y soldado en caliente con cordón celular de diámetro 4 mmj, untas termoselladas en caliente y formación de medias cañas en las entregas con los paramentos verticales previa colocación de perfil extrusionado en radio 30mm. Todo segun detalles constructivos de proyecto ejecutivo. A escoger por la DF. Incluye cualquier material o trabajo necesario para dejar el conjunto de la partida totalmente acabado.</t>
  </si>
  <si>
    <t>E9Z81A10</t>
  </si>
  <si>
    <t>Cantonera de PVC de color estándard, de 8 mm de altura, y con forma de cuarto de círculo cerrado, colocada con mortero adhesivo</t>
  </si>
  <si>
    <t>E9U7U010</t>
  </si>
  <si>
    <t>Zócalo de madera de tablero de DM de 25 mm de espesor, acabado pintado al esmalte, de 10 cm de altura, colocado con tacos de expansión y tornillos. Todo segun detalles constructivos de proyecto ejecutivo. Incluye cualquier material o trabajo necesario para dejar el conjunto de la partida totalmente acabado.</t>
  </si>
  <si>
    <t>E9U69007</t>
  </si>
  <si>
    <t>Zócalo de material sintético, arena y polvo de mármol aglomerados con resinas de poliéster, de 9.5 cm de altura y 7 mm de espesor, de color liso tomado con mortero adhesivo</t>
  </si>
  <si>
    <t>E9U61AA1</t>
  </si>
  <si>
    <t>Zócalo de lámina de goma, de 10 cm de alto y superficie lisa, colocado con adhesivo en dispersión acuosa</t>
  </si>
  <si>
    <t>E9M11028</t>
  </si>
  <si>
    <t>Pavimento continuo de 2 capas resina sintética antipolvo, con dotación de 1,6 kg/m2</t>
  </si>
  <si>
    <t xml:space="preserve"> CARPINTERIA Y CERRAJERIA</t>
  </si>
  <si>
    <t xml:space="preserve"> CARPINTERIA EXTERIOR</t>
  </si>
  <si>
    <t>'01.09.09</t>
  </si>
  <si>
    <t>EANV3383</t>
  </si>
  <si>
    <t>Premarco para puerta, de tubo de acero galvanizado de sección 60x20 mm2, colocados con fijaciones mecánicas o mediante grapas a paramento cerámico.</t>
  </si>
  <si>
    <t>EAN51442</t>
  </si>
  <si>
    <t>Premarco para ventana, de tubo de acero galvanizado de sección 40x20 mm2, con accesorios para persiana, colocados con fijaciones mecánicas o mediante grapas a paramento cerámico.</t>
  </si>
  <si>
    <t>E14ACJ040</t>
  </si>
  <si>
    <t>Ventana de medidas variables según planos de proyecto, de aluminio lacado a color a elegir por la supervisión de obra, con marco oculto, tipo technal fb o equivalente, con una o dos hojas oscilobatientes y partes fijas, todo según planos de detalle. clasificación a3-e4-v3. atenuación acústica superior a 44 db. totalmente colocada en obra y sellada, con P.P. de manillas en las hojas practicables, extraíbles para mantenimiento, tapajuntas, junquillos y todos los remates necesarios para la entrega con los paramentos. jambas, dinteles, repisas, etc. del mismo material y color.</t>
  </si>
  <si>
    <t>EAF1FP97</t>
  </si>
  <si>
    <t>Puerta pve105x 250 cm de aluminio lacado color a elegir ,  con marco oculto, tipo technal ph o equivalente,  una hoja batientes de 105x250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</si>
  <si>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EAF1FP901</t>
  </si>
  <si>
    <t>Puerta pve160x230 cm de aluminio lacado color a elegir,  con marco oculto, tipo technal ph o equivalente, dos hojas batientes de 80x230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</si>
  <si>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EAF1FP902</t>
  </si>
  <si>
    <t>Puerta pve160x 250 cm de aluminio lacado color a elegir, con marco oculto, tipo technal ph o equivalente, dos hoja batientes de 80x250 cm con apertura exterior con travesaño a 120 cm, medidas aproximadas, segun detalle.  totalmente colocada en obra y sellada. clasificada a3-e4-v3.  incluso vidrio con cámara 6/12/6 templado de seguridad, con p.P. de tirador horizontal de acero inoxidable ancho de hoja,  extraibles para mantenimiento,  tapajuntas, junquillos y todos los remates necesarios para la entrega con los paramentos .</t>
  </si>
  <si>
    <t>EAF1FP98</t>
  </si>
  <si>
    <t>Conjunto puerta pve210x250 cm de aluminio lacado color a elegir, con una puerta marco oculto, tipo technal ph o equivalente,  de dos hojas batientes de 105x250 cm con apertura exterior con travesaño a 120 cm y dos fijos laterales variables x240cm con franja de 20cm tratada al ácido. medidas aproximadas, segun detalle.  totalmente colocada en obra y sellada. clasificada a3-e4-v3.  incluso vidrio con cámara 6/12/6 templado de seguridad, con p.P. de tirador horizontal de acero inoxidable en cada hoja,  extraibles para mantenimiento,  tapajuntas, junquillos y todos los remates necesarios para la entrega con los paramentos .</t>
  </si>
  <si>
    <t>EAJ0FPA2</t>
  </si>
  <si>
    <t>Conjunto puerta automatica para soportar trafico muy intenso, pcva1 tipo besam, enor o equivalente, formado por puerta corredera automatica de una hoja de 160x250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</si>
  <si>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EAJ0PC01</t>
  </si>
  <si>
    <t>Conjunto puerta automatica para soportar trafico muy intenso, pcva2 tipo besam, enor o equivalente, formado por puerta corredera automatica de una hoja de 140x250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</si>
  <si>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EAJ0PC03</t>
  </si>
  <si>
    <t>Conjunto puerta automatica para soportar trafico muy intenso, pcva3 tipo besam, enor o equivalente, formado por puerta corredera automatica de dos hojas de 150x250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</si>
  <si>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EAJ0PC04</t>
  </si>
  <si>
    <t>Conjunto puerta automatica para soportar trafico muy intenso, pcva4 tipo besam, enor o equivalente, formado por puerta corredera automatica de dos hojas de 140x250 cm, lateral fijo y tarja superior de la altura y anchura necesarias para completar el hueco de obra, de vidrio securit, según detalle. incluye sistema de apertura de seguridad manual en caso de incendio o fallo de corriente.  totalmente acabada con operador mecanismos, fotocelulas, herrajes, complementos , vigas de soporte, embellecedores, cerradura, etc . totalmente terminada y en funcionamiento con todo tipo de ayudas y conexiones a las instalaciones necesarias.</t>
  </si>
  <si>
    <t>EAJ0FPM1</t>
  </si>
  <si>
    <t>Puerta pm metalica de 36 mm. de espesor, en chapa de acero galvanizado 8/10mm. y espuma de poliuretano inyectada, con marco pf de 60x28x12/10 mm., y cierre especial sm.,con una o dos hojas batientes de anchura de paso de 90 a 200 por 210 a 240 cm de altura, segun detalle de proyecto. colocada sobre paramento de obra con tornillos galvanizados y tacos quimicos .Totalmente acabada con herrajes, complementos y cerradura.</t>
  </si>
  <si>
    <t>EC192B24</t>
  </si>
  <si>
    <t>Vidrio aislante 6 - 12 - 6f de una luna incolora planilux o equivalente de 6 mm  y otra de color filtrante gris cool-lite ss120 o equivalente de 6mm de espesor, con canto pulido industrial, y camara de aire de 12 mm, en el caso que el vidrio esté a una altura inferior a 90-120, según tipologia de ventana descrita en la planilla, el vidrio interior será de seguridad templado, colocado con perfiles conformados de neopreno sobre aluminio o pvc, incluso p.P. de sellado.</t>
  </si>
  <si>
    <t>E8LAH590</t>
  </si>
  <si>
    <t>Dintel de aluminio anodizado y lacado de 260 mm de anchura y 2,5 mm de espesor, de color estándar, con nervios rigidizadores, goterón y elementos de fijación, colocada con fijaciones mecánicas</t>
  </si>
  <si>
    <t>E8KA6P43</t>
  </si>
  <si>
    <t>Vierteaguas de plancha preformada de aluminio anodizado de 1,5 mm de espesor, de entre 200 y 400 mm de desarrollo, con 3 pliegues, colocado con adhesivo y fijaciones mecánicas</t>
  </si>
  <si>
    <t xml:space="preserve"> CARPINTERIA INTERIOR</t>
  </si>
  <si>
    <t>'01.09.10</t>
  </si>
  <si>
    <t>EAPQFP01</t>
  </si>
  <si>
    <t>Puerta interior de paso,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-hoja de doble tablero aglomerado de 15 mm. forrado de resina plástica hpl de 0,9 mm de espesor por cada cara y acabado de estratificado tipo formica o equivalente por ambas caras, color a determinar pr la d.F.,  con cantos laterales canteados de perfil en t de resinas termoendurecidas, recercado perimetral enrasado con el revestimiento de la hoja de perfil en u de acro inox. mate de sección 40x25 mm. y espesor 2 mm., zocalo inferior de protección en acero inox. de 1,5 mm. de espesor por ambas caras enrasado con el revestimiento de la hoja.
-4 bisagras de inox., juego de manillas de acero inox. aisi-304, en ´´l´´, tipo ocariz  ó equivalente, con placa de 17x17 cm., resbalón de golpe silencioso tecnolar ó equivalente para uso intensivo y cerradura amaestreada ó condena con desbloqueo exterior en aseos.
totalmente colocada y ejecutada según documentación gráfica.</t>
  </si>
  <si>
    <t>E15CVI010</t>
  </si>
  <si>
    <t>Marcos fijos de mamparas para acristalar, compuestos de perfil de acero inox. mate, sección 60 mm. y 1,7 mm. de espesor y cerco o marco fijo de chapa de acero inox. plegado de 120x50 mm. y 2 mm. de espesor, incluso ajunquillado, doble junta de goma para recibir el acristalamiento, vidrio laminar 6 templado con butiral transparente con partes translucidas, según el criterio de la supervisión de obra, junta de goma entre marco y perfil de aluminio, totalmente montado.</t>
  </si>
  <si>
    <t>EAPQFP012</t>
  </si>
  <si>
    <t>Puerta interior de paso,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con protección para radiaciones RX.
-hoja de doble tablero aglomerado de 15 mm. forrado de resina plástica hpl de 0,9 mm de espesor por cada cara y acabado de estratificado tipo formica o equivalente por ambas caras, color a determinar por la supervisión de obra,  con cantos laterales canteados de perfil en t de resinas termoendurecidas, recercado perimetral enrasado con el revestimiento de la hoja de perfil en u de acro inox. mate de sección 40x25 mm. y espesor 2 mm., zocalo inferior de protección en acero inox. de 1,5 mm. de espesor por ambas caras enrasado con el revestimiento de la hoja.
-protección de plomo de 1 a 2 mm según planos proyecto final
-4 bisagras de inox., juego de manillas de acero inox. aisi-304, en ´´l´´, tipo ocariz  ó equivalente, con placa de 17x17 cm., resbalón de golpe silencioso tecnolar ó equivalente para uso intensivo y cerradura amaestreada ó condena con desbloqueo exterior en aseos.
totalmente colocada y ejecutada según documentación gráfica.</t>
  </si>
  <si>
    <t>EAPQFPV1</t>
  </si>
  <si>
    <t>Puerta interior de paso de vaivén, mod. tecnic-1 de rapid-doors ó similar, colocada y totalmente terminada, incluso todos los materiales y mano de obra necesarios, compuesta de:
-cerco ensamblado extensible de acero inox. mate aisi 318 de 1,5 mm. de espesor, mecanizado con troquelado para bisagras, golpe y llave de cerradura, junta de goma perimetral embutida en el batiente.
-hoja de doble tablero aglomerado de 15 mm. forrado de resina plástica hpl de 0,9 mm de espesor por cada cara y acabado de estratificado tipo formica o equivalente por ambas caras, color a determinar por la supervisión de obra,  con cantos laterales canteados de perfil en t de resinas termoendurecidas, recercado perimetral enrasado con el revestimiento de la hoja de perfil en u de acero inox. mate de sección 40x25 mm. y espesor 2 mm., zocalo inferior de protección en acero inox. de 1,5 mm. de espesor por ambas caras enrasado con el revestimiento de la hoja, de 10 cm de altura.
-4 bisagras de inox., juego de manillas de acero inox. aisi-304, en ´´l´´, tipo ocariz  ó equivalente, con placa de 17x17 cm.
totalmente colocada y ejecutada según documentación gráfica.</t>
  </si>
  <si>
    <t>EAPQPCA1</t>
  </si>
  <si>
    <t>Puerta interior de paso corredera automática para quirófanos y salas blancas, tipo PCA110, de unas dimensiones totales de 110x210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</si>
  <si>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EAPQPCA2</t>
  </si>
  <si>
    <t>Puerta interior de paso corredera automática para quirófanos y salas blancas, tipo PCA110pb, de unas dimensiones totales de 110x210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y con protección radiológica equivalente a lámina de plomo de espesor 1 mm, de medidas300x300 mm
- Protección Rayos X: con plomo incorporado (1 mm).
- Toma a tierra incluida
- Suministro e instalacion de sistema de apertura sin contacto con unidad Magic Switch
Incluye cualquier tipo de trabajo o material necesario para dejar el conjunto de la partida totalmente acabada y en funcionamiento.</t>
  </si>
  <si>
    <t>EAPQPCA5</t>
  </si>
  <si>
    <t>Puerta interior de paso corredera automática para quirófanos y salas blancas, tipo PCA160, de unas dimensiones totales de 160x210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</si>
  <si>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EAPQPCA3</t>
  </si>
  <si>
    <t>Puerta interior de paso corredera automática para quirófanos y salas blancas, tipo PCA180, de unas dimensiones totales de 180x210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de medidas 300x300 mm
- Toma a tierra incluida
- Suministro e instalacion de sistema de apertura sin contacto con unidad Magic Switch
Incluye cualquier tipo de trabajo o material necesario para dejar el conjunto de la partida totalmente acabada y en funcionamiento.</t>
  </si>
  <si>
    <t>EAPQPCA4</t>
  </si>
  <si>
    <t>Puerta interior de paso corredera automática para quirófanos y salas blancas, tipo PCA180pb, de unas dimensiones totales de 180x210 de paso
- Automatismo con carril de rodadura de larga duración y bajo nivel sonoro
- Cobertor del mecanismo en aluminio anodizado plata EV1
- Motores de alto rendimiento y bajo desgaste para hojas hasta 200 Kg.
- Transformador 230 V AC protegido contra cortocircuitos
- Limitación de fuerza en 150 N según la nueva normativa DIN 18650
- Control por microprocesador inteligente DCU digital (categoría 2 según DIN EN 954-1)
Hoja con marco perimetral con las siguientes características:
- Perfil perimetral oculto en aluminio extruído, acabado en anodizado plata mate.
- Aislamiento: En Poliuretano inyectado de densidad 50 Kg/m3 (Bayer) libre de CFC y HCFC.
- Espesor: 60 mm.
- Burlete: Perfil de estanqueidad en EPDM montado sobre perfil de aluminio.
- Guía Inferior: Perfil en aluminio extruído, acabado en anodizado plata mate.
- Herrajes: Tirador de palanca interior y exterior en aluminio anodizado
- Acabado interior / exterior: Resina fenólica HPL COLOR A ELEGIR POR LA supervisión
- Mirilla enrasada y con protección radiológica equivalente a lámina de plomo de espesor 1 mm, de medidas300x300 mm
- Protección Rayos X: con plomo incorporado (1 mm).
- Toma a tierra incluida
- Suministro e instalacion de sistema de apertura sin contacto con unidad Magic Switch
Incluye cualquier tipo de trabajo o material necesario para dejar el conjunto de la partida totalmente acabada y en funcionamiento.</t>
  </si>
  <si>
    <t>E15WE070</t>
  </si>
  <si>
    <t>Cierrapuertas aéreo de brazo deslizante, tipo yale mod. y220023pl, con mecanismo piñón-cremallera asimétrico, regulación independiente de velocidad de cierre y golpe final, acabado plata, con guía deslizante tipo yale mod. gd2200pl, acbado plata. instalada.</t>
  </si>
  <si>
    <t>EAPQ0TAC</t>
  </si>
  <si>
    <t>Tope para puertas tipo semiesfera metalica con goma, color a elegir, fijado al suelo con taco y tornillo, y empotrando el macho de la pieza.</t>
  </si>
  <si>
    <t>EAN58022</t>
  </si>
  <si>
    <t>Premarco de 2 ud de tubo acero  de 60x40 mm  de un máximo de 4 m de longitud, colocado con perfiles l soldados y fijaciones mecánicas en obra.</t>
  </si>
  <si>
    <t>EAPQFP19</t>
  </si>
  <si>
    <t>Puerta pv vidriera, de dos hoja batientes de ancho variable y 210 cm de altura y de 40 mm de espesor, con abertura de vidrio templado de seguridad a partir de h=140 cm, colocada y totalmente terminada, incluyendo todos los materiales auxiliares y mano de obra necesaria,  compuesta por:
-cerco ensamblado extensible sarpe, soleco o equivalente, de acero inox. mate aisi 318 de 1,5 mm. de espesor, mecanizado con troquelado para bisagras, golpe y llave de cerradura, junta de goma para recibir al batiente, y remate de la unión del cerco con el tabique.
-hoja lisa, maciza, con interior de tablero aglomerado aligerado, chapada a dos caras con laminado tipo formica, polyrey, o equivalente, de color a determinar por la supervisión de obra. con ventana a partir de 140 cm. de altura, de vidrio laminar 4+4 butiral transparente o blanco, a determinar en obra por la d.F., recercado perimetral  y en la ventana, de plancha de acero inox. mate de 1,5 mm, del mismo tipo que el cerco.
-4 bisagras inox, juego de manillas de acero inox aisi304, en u, de d19 mm, tipo ocariz o equivalente, con placa de 18x18cm, cerradura embutida de golpe y llave.</t>
  </si>
  <si>
    <t>EAPQFP11</t>
  </si>
  <si>
    <t>Puerta /ap enrasada a paramento, de una o dos hojas batientes de anchura variable y 210 cm de altura y de 40 mm de espesor, colocada y totalmente terminada, incluyendo todos los materiales auxiliares y mano de obra necesaria,  compuesta por:
-cerco de madera chapado de laminado tipo formica, polyrey o equivalente, enrasado con la hoja a paramento según detalle..
-hoja lisa, maciza, con interior de tablero aglomerado aligerado, chapada a dos caras con laminado tipo formica, polyrey, o equivalente, de color a determinar por la supervisión
-4 bisagras inox, juego de manillas de acero inox aisi304, en u, de d19 mm, tipo ocariz o equivalente, con placa de 18x18cm, cerradura embutida de golpe y llave.</t>
  </si>
  <si>
    <t>EAM11AE5</t>
  </si>
  <si>
    <t>Puerta pv de vidrio luna incolora templada de 10 mm de espesor, con parte fija superior variable hasta techo, con hojas batientes, colocado con fijaciones mecanicas con todos los elementos, frenos, incluso tiradores de acero inoxidable tipo u por ambas caras, estructura de soporte, para dejar la partida totalmente terminada. incluye P.P. de franja de 20 cm tratada al ácido, ejecutada según indicaciones de planos</t>
  </si>
  <si>
    <t>EAWM1001</t>
  </si>
  <si>
    <t>Cierrapuertas con freno, para puerta de vidrio, empotrado en el pavimento</t>
  </si>
  <si>
    <t>EAG16JIG</t>
  </si>
  <si>
    <t>Ventana interior vig guillotina, tipo mani, matachana,  o equivalente, formada por una hoja fija superior de acero inoxidable y una hoja inferior de guillotina en metacrilato, con contrapesos interiores al marco, segun detalle. en acero inoxidable 18/8. incluso premarco de acero galvanizado 40x20 mm., metacrilato, herrajes, calzos, sellados, y siliconados. unidad colocada y totalmente acabada.</t>
  </si>
  <si>
    <t>EAG16JI9</t>
  </si>
  <si>
    <t>Ventana interior vi/pb emplomada, formada por una hoja fija de dimensiones segun detalles de planos. marco acero inoxidable 18/8 protegido interiormente con lámina de plomo de 1 a 2mm., y vidrio especial y con protección radiológica equivalente a lámina de plomo de espesor de 1 a 2  mm, para protección de radiaciones ionizantes en salas de radiología y similares.  incluso premarco de acero galvanitzado de 40x20mm., vidrios especiales equivalentes a 3mm. de plomo,calzos,sellados y siliconados.Unidad colocada y totalmente acabada. conjunto probado y certificada la efectividad de la protección determinada de 3mm. de plomo.</t>
  </si>
  <si>
    <t>EAG16VIC</t>
  </si>
  <si>
    <t>Ventana interior de vidrio, formada por una hoja fija de aluminio con vidrio 6mm templado, segun detalle. incluso premarco de acero galvanizado 40x20 mm., vidrio, herrajes, calzos, sellados, y siliconados. unidad colocada y totalmente acabada.</t>
  </si>
  <si>
    <t>EAG16VI2</t>
  </si>
  <si>
    <t>Ventana interior de vidrio, formada por una hoja fija de aluminio con vidrio 6mm templado, segun detalle. incluso premarco de acero galvanizado 40x20 mm. dejando espacio libre inferior en vidrio, vidrio, herrajes, calzos, sellados, y siliconados. unidad colocada y totalmente acabada.</t>
  </si>
  <si>
    <t>E26FLB180</t>
  </si>
  <si>
    <t>Puerta cortafuegos homologada para ei2-60-c5, de dos hojas de dimensiones variables según planos, a dos caras de espesor 45 mm., compuesta de doble chapa de acero de 0,90 mm., con relleno interior de fibra mineral intumescente, galces a dos cantos, cerco de acero de 3 mm., con junta perimetral de palusol intumescente, galga umbral en posición tope, perfil de protección, incluso p.P. de pernios con muelle, manillón exterior acabado en naylón, cerraderos hidráulicos en las dos hojas mod.Ts-73/3 de dorma o equivalente y selector de cierre totalmente montada incluso estructura de soporte. Incluido ojo de buey homologado de 40 cm de diámetro, retenedor electromagnético formado por electroimán encapsulado para mantener las puertas abiertas en situación de normalidad, y las cierra automáticamente en estado de alarma de incendio, en combinación con la detección incendio. ubicado en caja metálica, dotado con pulsador manual que corta la alimentación del electroimán liberando la hoja de la puerta, que se cerrará por presión del muelle. con una fuerza de tracción de 40 kg, consumo de 83 ma. a 24 v. medida la unidad instalada, incluida barra y cierre antipanico /ba colocada sobre hoja de puerta homologada cortafuegos o puertas metálicas, incluso en puertas aplacadas, de 80 a 120 cm. de longitud. Así como cualquier trabajo y/o material necesario para dejar el cojunto de la partida totalmente acabada.</t>
  </si>
  <si>
    <t>EFPA.9CB1</t>
  </si>
  <si>
    <t>Puerta cortafuegos homologada para ei2-60-c5, de una hoja de dimensiones variables según planos, a dos caras de espesor 45 mm. con freno y manilla, compuesta de doble chapa de acero de 0,90 mm., con relleno interior de fibra mineral intumescente, galces a dos cantos, cerco de acero de 3 mm., con junta perimetral de palusol intumescente, galga umbral en posición tope, perfil de protección, incluso herrajes de manillón, pernios y cerradero hidráulico adosable mod.Ts-73/3 de dorma o equivalente, totalmente montada incluso estructura de soporte. Incluido ojo de buey homologado de 40 cm de diámetro, retenedor electromagnético formado por electroimán encapsulado para mantener las puertas abiertas en situación de normalidad, y las cierra automáticamente en estado de alarma de incendio, en combinación con la detección incendio. ubicado en caja metálica, dotado con pulsador manual que corta la alimentación del electroimán liberando la hoja de la puerta, que se cerrará por presión del muelle. con una fuerza de tracción de 40 kg, consumo de 83 ma. a 24 v. medida la unidad instalada, incluida barra y cierre antipanico /ba colocada sobre hoja de puerta homologada cortafuegos o puertas metálicas, incluso en puertas aplacadas, de 80 a 120 cm. de longitud. Así como cualquier trabajo y/o material necesario para dejar el cojunto de la partida totalmente acabada.</t>
  </si>
  <si>
    <t xml:space="preserve"> CERRAJERÍA</t>
  </si>
  <si>
    <t>'01.09.11</t>
  </si>
  <si>
    <t>EB121BB0</t>
  </si>
  <si>
    <t>Barandilla b1 de acero inox AISI 316, con pasamano de diam 40, y barrotes verticales diam.10mm.Cada 12 cm,con pasamano plano inferior, todo del mismo material. de 100/110 cm de altura, segun plano de detalle de proyecto, anclada con fijacjiones mecánicas o con mortero de cemento 1:6, elaborado en obra con hormigonera de 165 l. totalmente lista y acabada, con la resistencia y seguridad adecuadas a su funcion. Acabada pintada al esmalte sintético, color a definir por la DF, con una capa de imprimación y dos de acabado.</t>
  </si>
  <si>
    <t>EB12B002</t>
  </si>
  <si>
    <t>ml</t>
  </si>
  <si>
    <t>Pasamanos B2 metálico formado por tubo circular de acero inox. brillo 18/8 de diámetro 43 mm. y espesor de 1.5 mm., totalmente colocado, incluso p.p. de anclajes tomados con resina epoxi y piezas especiales, ejecutado s/documentación gráfica y Medida la longitud desarrollada.</t>
  </si>
  <si>
    <t>EB121BB2</t>
  </si>
  <si>
    <t>Barra de protección para carros b3 diam 40 mm, de acero inox AISI 316, con soporte del mismo material y embellecedor, segun detalle proyecto, fijado a la pared o al suelo, con tornillos y tacos especiales para yeso laminado. incluidos refuerzos de madera interior donde se precise para asegurar la estabilidad del conjunto.Totalmente acabado con pintura al esmalte sintético con una capa de imprimación y dos de acabado.</t>
  </si>
  <si>
    <t>EB121BB4</t>
  </si>
  <si>
    <t>Barandilla b4 de vidrio y acero inox AISI 316, con pasamano de diámetro 40mm, soportes verticales 50x15 mm. cada 100 cm, pasamano plano inferior,  y vidrio laminar de seguridad 4+4,  de 90/110 cm de altura, segun plano de detalle de proyecto. sistema horizal athys de coalsa o equivalente. anclada con fijacjiones mecánicas o con mortero de cemento 1:6, elaborado en obra con hormigonera de 165 l. incluye P.P. de puerta practicable de la misma altura y sus herrajes. totalmente lista y acabada, con la resistencia y seguridad adecuadas a su funcion. Acabado del conjunto pintado esmaltado sintético con 1 capa de imprimación y 2 de acabado.</t>
  </si>
  <si>
    <t>EB12Z010</t>
  </si>
  <si>
    <t>Banda de protección absorbe-golpes de camas o carros, compuesta de un perfil inferior de aluminio
anodizado acabado en un moldeado sintético de resinas, de color gris ó similar,
de sección 200x30mm., i/ p.P. de accesorios de fijación y anclaje. totalmente montado y nivelado.
(se comprobarán las alturas de golpes de ruedas de camillas y carros). deduciendo huecos.</t>
  </si>
  <si>
    <t xml:space="preserve"> TRANSPORTE VERTICAL</t>
  </si>
  <si>
    <t>'01.10</t>
  </si>
  <si>
    <t>EL19B38N</t>
  </si>
  <si>
    <t>Ascensor de tracción electromecánica tipo Schindler o equivalente (ZONA ATENCIÓN ABIERTA: 2 ascensores)
Para 630 kg de carga y 8 personas. Según la siguiente descripción técnica.
Carga: 630 g / personas: 8 / paradas: 3 (PB a P2) / recorrido: 8,00 m / velocidad: 1,00 m/s
Hueco: 1,75 x 1,70 m / Foso: 1,40 m/ R.L.S.: 3,70 m
Dimensiones de cabina: 1,10 x 1,40 x 2,20 m 
Cuarto de máquinas: mrl  sin cuarto de máquinas
Sistema de tracción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</si>
  <si>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EL19B38Z</t>
  </si>
  <si>
    <t>Ascensor de tracción electromecánica tipo Schindler o equivalente (ZONA GENERAL PÚBLICO: 4 ascensores)
Para 630 kg de carga y 8 personas. Según la siguiente descripción técnica.
Carga: 630 g / personas: 8 / paradas: 5 (PB a P4) / recorrido: 14,40 m / velocidad: 1,00 m/s
Hueco: 1,75 x 1,70 m / Foso: 1,40 m/ R.L.S.: 3,70 m
Dimensiones de cabina: 1,10 x 1,40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</si>
  <si>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EL1QB3FN</t>
  </si>
  <si>
    <t>Montacargas de tracción electromecánica tipo Schindler o equivalente (ZONA PASILLO INTERNO: 4 montacargas)
Para 800 kg de carga y 10 personas. Según la siguiente descripción técnica:
Carga: 800 kg. / Personas: 10 / Paradas: 5 (PB a P4) / Recorrido: 14,40 m (2 de ellos: 18,00 m) / velocidad: 1,00 m/s
Hueco: 1,75 x 1,70 m / Foso: 1,40 m / R.L.S.: 3,70 m
Dimensiones de cabina 1,40 x 1,20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</si>
  <si>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EL1QB3FZ</t>
  </si>
  <si>
    <t>Montacargas de tracción electromecánica tipo Schindler o equivalente (ZONA PASILLO INTERNO: 2 montacargas)
Para 800 kg de carga y 10 personas. Según la siguiente descripción técnica:
Carga: 800 kg. / Personas: 10 / Paradas: 6 (PS a P4) / Recorrido: 18,00 m / velocidad: 1,00 m/s
Hueco: 1,75 x 1,70 m / Foso: 1,40 m / R.L.S.: 3,70 m
Dimensiones de cabina 1,40 x 1,20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</si>
  <si>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ELCC634N</t>
  </si>
  <si>
    <t>Montacamas de tracción electromecánica tipo Schindler o equivalente (ZONA ATENCIÓN ABIERTA: 1 montacamas)
Para 2.000 kg de carga y 26 personas. Según la siguiente descripción técnica:
Carga: 2000 kg / Personas: 26 / Paradas: 3 (PB a P2) / Recorrido: 8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</si>
  <si>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ELCC634Z</t>
  </si>
  <si>
    <t>Montacamas de tracción electromecánica tipo Schindler o equivalente (ZONA PASILLO INTERNO: 2 montacamas)
Para 2.000 kg de carga y 26 personas. Según la siguiente descripción técnica:
Carga: 2000 kg / Personas: 26 / Paradas: 6 (PB a P5) / Recorrido: 18,00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</si>
  <si>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ELCC634X</t>
  </si>
  <si>
    <t>Montacamas de tracción electromecánica tipo Schindler o equivalente (ZONA PASILLO INTERNO: 2 montacamas)
Para 2.000 kg de carga y 26 personas. Según la siguiente descripción técnica:
Carga: 2000 kg / Personas: 26 / Paradas: 5 (PB a P4) / Recorrido: 14,40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</si>
  <si>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ELCC634Y</t>
  </si>
  <si>
    <t>Montacamas de tracción electromecánica tipo Schindler o equivalente (ZONA PASILLO INTERNO: 1 montacamas)
Para 2.000 kg de carga y 26 personas. Según la siguiente descripción técnica:
Carga: 2000 kg / Personas: 26 / Paradas: 6 (PS a P4) / Recorrido: 18,00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</si>
  <si>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ELCC634W</t>
  </si>
  <si>
    <t>Montacamas de tracción electromecánica tipo Schindler o equivalente (ZONA PASILLO INTERNO: 1 montacamas)
Para 2.000 kg de carga y 26 personas. Según la siguiente descripción técnica:
Carga: 2000 kg / Personas: 26 / Paradas: 7 (PS a P5) / Recorrido: 21,60 m / Velocidad: 1,60 m/s
Hueco: 2,35 x 3,15 m / Foso: 1,40 m / R.L.S.: 3,70 m
Dimensiones de cabina: 1,40 x 2,75 x 2,20 m 
Cuarto de máquinas: mrl  sin cuarto de máquinas
Sistema de tracción – maquinaria: 
Máquina sin reductor, de imanes permanentes. Alimentada por una corriente alterna de tensión y frecuencia variables, que controla los procesos de aceleración, velocidad nominal, deceleración y parada, consiguiendo en éste último caso una parada de precisión de ± 3 mm.
Tracción: variador  de frecuencia Gearless en bucle cerrado. 
Equipada con rodamientos sin mantenimiento, consumo de aceite cero (no precisa engrase), mínimas vibraciones en cabina, máquina de simple arrollamiento con suspensión 2:1.
Amortiguadores de disipación de energía para cabina y contrapeso. Arranques/hora: 180.
Maniobra:
Mando de maniobra miconic mx-gc. 2 ks colectiva selectiva duplex, resuelta por microprocesadores, incluyendo: sistema de comunicación y rescate bidireccional 24h; renivelación automática; control de carga con by-pass;  servicio de bomberos br3; servicio de emergencia ns21; conexión a grupo electrógeno con secuencia de arranque; cancelación de llamadas falsas; estacionamiento en planta predefinida; inversión de puertas durante el proceso de cierre en caso de llamada desde el exterior desde cualquier planta;  cálculo de la curva de marcha en función del recorrido y  de la carga para obtener un óptimo control
Comunicaciones:
Servitel 10º  de comunicación bidireccional con centro de telemando de instalaciones y control de seguridad.
Cabina:
Decoración interior en acero inoxidable pulido. Frentes de puertas y botonera de cabina en acero inox. pulido. Techo acero inoxidable pulido. Iluminación indirecta. Piso de cabina en losas de granito gris de espesor 3 cm. paracaídas en cabina de accionamiento progresivo mediante limitador de velocidad actuando en bajada y control de sobre velocidad en subida en la máquina.
Puertas:
Automáticas de apertura telescópica de 2 hojas, de paso libre 0,90 x 2,10 m, con operador de velocidad regulada por  frecuencia variable de apertura, cierre y preapertura, dimensionadas para gran tráfico. Dispositivos de seguridad: reapertura por presión de contacto, detector electrónico de accesos  2d de 100 rayos de luz invisible en el rango de rayos infrarrojos, clasificación e120. Acabados: Puertas de cabina en acero inox. pulido. Puertas de piso en acero inox. pulido.
Señalización y mando en cabina: 
Pulsadores electromecánicos con braille tipo m especial (mecánicos) e iluminación de registro de llamadas sobre botonera de acero inoxidable. Pulsadores de alarma y apertura de puertas. Llavín de bomberos. Indicador de posición electrónico con indicador de dirección. Señalización de sobrecarga óptica y acústica. Alarma e iluminación de emergencia durante 60´
Señalización y mando en pisos:
Indicador de posición electrónico y preavisos en todos los accesos. Acabados indicadores en acero inoxidable. Pulsadores de maniobra colectiva-selectiva tipo mecánicos en acero inoxidable.
Varios: 
Cuadros eléctricos, suministro, transporte, descarga, montaje equipos, rosario de luces, puesta en marcha, protocolo de seguridad y legalización del proyecto ante la delegación de industria, garantía de 24 meses, colocado y funcionando.</t>
  </si>
  <si>
    <t xml:space="preserve"> URBANIZACIÓN</t>
  </si>
  <si>
    <t xml:space="preserve"> ACABADOS</t>
  </si>
  <si>
    <t>'01.11.12</t>
  </si>
  <si>
    <t>EQU1H532</t>
  </si>
  <si>
    <t>Módulo prefabricado de seguridad de dimensiones según planos, de panel de acero lacado y aislamiento de 35 mm de espesor, revestimiento de paredes con tablero fenólico, pavimento de lamas de acero galvanizado con aislamiento de fibra de vidrio y tablero fenólico, ventanilla corredera y sistema de interfonia exterior, con instalación eléctrica, 1 punto de luz, interruptor, enchufes y protección diferencial, colocado y totalmente acabado y en funcionamiento.</t>
  </si>
  <si>
    <t>FQ127F03</t>
  </si>
  <si>
    <t>Banco de aluminio anodizado, de largo 1,5 m, con soportes de fundición de aluminio, con respaldo, colocado con fijaciones mecánicas</t>
  </si>
  <si>
    <t>FQ21FC65</t>
  </si>
  <si>
    <t>Papelera de 60 l de capacidad, con cubeta abatible de fundición ce aluminio con acabado color negro forja, y soportres laterales de fundición, anclada con dado de hormigón de 60x60 cm.</t>
  </si>
  <si>
    <t>FB2A1001</t>
  </si>
  <si>
    <t>Perfil longitudinal flexible de acero galvanizado de sección de doble onda con características AASHO, para barreras de seguridad, colocado sobre soporte</t>
  </si>
  <si>
    <t>FB2B5123</t>
  </si>
  <si>
    <t>Soporte de perfil, CPN-150 para barreras de seguridad flexibles, entre 0,75 y 1 m de longitud, con un amortiguador, colocado soldado</t>
  </si>
  <si>
    <t>EAVJEEAA</t>
  </si>
  <si>
    <t>Vallado perimetral del solar, de una altura global de 150cm, formado con reja formada por perfiles tubulares de acero pintado, color a elegir por la supervisión de obra, sección 30x50x3mm los verticales y 30x30x3mm los horizontales. todo según detalles de planos del proyecto ejecutivo, col·locadas al tresbolilllo, separadas 12,5 cm, totalmente colocada. Incluye cualquier trabajo o material necesario para dejar el conjunto de la partida totalmente acabada.</t>
  </si>
  <si>
    <t>EAVJEEAZ</t>
  </si>
  <si>
    <t>Puertas de paso de vallado perimetral del solar por hojas batientes, pivotantes o correderas, formado con reja de perfiles tubulares de acero pintado, color a elegir por la supervisión de obra, sección 30x50x3mm los verticales y 30x30x3mm los horizontales. todo según detalles de planos del proyecto ejecutivo, col·locadas al tresbolilllo, separadas 12,5 cm, totalmente colocada. Incluye los herrajes, elementos de apertura y cierre, rodamientos, bombines maestreados, guías, retenedores y muelles, así como cualquier trabajo o material necesario para dejar el conjunto de la partida totalmente acabada.</t>
  </si>
  <si>
    <t>EAWCU020</t>
  </si>
  <si>
    <t>Motorización de puertas de vallado perimetral compuesto por automatismo para puerta corredera, con motor de piñón y cremallera para hojas correderas o con brazo hidráulico y rodamientos sobre guia para hojas batientes, alimentación de 230 V de tensión, cuadro de control y maniobra, célula fotoeléctrica de seguridad y receptor de radio , incluyendo p.p. de cremallera de arrastre, así como cualquier elemento o material necessario para dejar el conjunto totalmente colocado y en funcionamiento.</t>
  </si>
  <si>
    <t>'01.11.13</t>
  </si>
  <si>
    <t>E9E1311A</t>
  </si>
  <si>
    <t>Pavimento de loseta para acera gris de 20x20x4 cm, clase 1a, precio superior, sobre soporte de 3 cm de arena, colocado al tendido con arena-cemento de 250 kg/m3 de cemento pórtland y lechada de cemento pórtland</t>
  </si>
  <si>
    <t>E9G11AB1</t>
  </si>
  <si>
    <t>Pavimento de hormigón HM-30/B/20/I+E, de 15 cm de espesor, tendido con transporte interior mecánico, vibrado mecánico, con acabado rallado manual previo fratasado mecánico. Incluye cualquier material o trabajo necesario para dejar el conjunto de la partida totalmente finalizada.</t>
  </si>
  <si>
    <t>F96516D5</t>
  </si>
  <si>
    <t>Bordillo recto de piezas de hormigón, monocapa, con sección normalizada de calzada C3 de 28x17 cm, de clase climática B, clase resistente a la abrasión H y clase resistente a flexión T (R-5 MPa), según UNE-EN 1340, colocado sobre base de hormigón no estructural de 15 N/mm2 de resistencia minima a compresión y de 10 a 20 cm de altura, y rejuntado con mortero</t>
  </si>
  <si>
    <t>F961Z010</t>
  </si>
  <si>
    <t>Formación de peldañeado de piedra granítica escuadrada, serrada mecánicament y flameada, de forma recta, de 30x20 cm, colocado sobre base de hormigón no estructural de 15 N/mm2 de resistencia minima a compresión y de 20 a 25 cm de altura y rejuntado</t>
  </si>
  <si>
    <t>F985FA36</t>
  </si>
  <si>
    <t>Vado de piezas de hormigón, doble capa, 25x35 cm, colocado sobre base de hormigón no estructural 15 N/mm2 de resistencia minima a compresión y de 25 a 30 cm de altura, y rejuntado con mortero. Articulo: ref. HPHPUE de la serie Pastas de agarre de HISPALAM</t>
  </si>
  <si>
    <t>F9915245</t>
  </si>
  <si>
    <t>Alcorque de 106x106 cm y 25 cm de profundidad, con 4 piezas de mortero de cemento de 113x25x7 cm, con un canto biselado, rejuntadas con mortero de cemento blanco, cal y arena de marmol y colocado sobre base de hormigón no estructural de 15 N/mm2 de resistencia minima a compresión</t>
  </si>
  <si>
    <t>F9AQU210</t>
  </si>
  <si>
    <t>Pavimento para zona infantil de arena cribada de 3 a 5 mm canto redondo, siguiendo especificaciones de pavimentos para zonas de juego, tendido y nivelado  del material con medios mecánicos</t>
  </si>
  <si>
    <t>F9A23510</t>
  </si>
  <si>
    <t>Pavimento de árido de piedra granítica de diferentes colores, según proyecto ejecutivo, de tamaño máximo 20 a 30 mm y caras redondeadas, con extendido y compactado mecánicos del material</t>
  </si>
  <si>
    <t xml:space="preserve"> JARDINERIA</t>
  </si>
  <si>
    <t>'01.11.14</t>
  </si>
  <si>
    <t>FR2B1105</t>
  </si>
  <si>
    <t>Nivelación y repaso del terreno para dar el perfil de acabado, con medios manuales, para una pendiente inferior al 12 %</t>
  </si>
  <si>
    <t>FR3P2154</t>
  </si>
  <si>
    <t>Tierra vegetal de jardinería de categoría alta, con una conductividad eléctrica menor de 0,8 dS/m, según NTJ 07A, suministrada en sacos de 0,8 m3 y extendida con medios manuales</t>
  </si>
  <si>
    <t>FR71124J</t>
  </si>
  <si>
    <t>Siembra de mezcla de semillas para especies arbustivas y/o de flor autóctonas, según NTJ 07N, con medios manuales, en una pendiente &lt; 30 %, superficie &lt; 500 m2, incluyendo la cobertura de la semilla con arena de río lavada y el ruleteado posterior</t>
  </si>
  <si>
    <t>FRF114S0</t>
  </si>
  <si>
    <t>Riego de césped, pradera o planta tapizante con manguera conectada a boca de riego, con una aportación mínima de 10 l/m2 y con un recorrido de la manguera no superior a 25 m</t>
  </si>
  <si>
    <t>FR614451</t>
  </si>
  <si>
    <t>Plantación de árbol autóctono con cepellón o contenedor, de 25 a 35 cm de perímetro de tronco a 1 m de altura (a partir del cuello de la raíz), excavación de hoyo de plantación de 100x100x80 cm con medios manuales, en una pendiente inferior al 35 %, relleno del hoyo con tierra de la excavación y primer riego</t>
  </si>
  <si>
    <t>FR41522A</t>
  </si>
  <si>
    <t>Suministro de árboles autóctonos (tipo pino de monte o similar) de perímetro de 25 a 35 cm, con cepellón de diámetro mínimo 51 cm y profundidad mínima 35,7 cm según fórmulas NTJ</t>
  </si>
  <si>
    <t xml:space="preserve"> VARIOS</t>
  </si>
  <si>
    <t>'01.11.15</t>
  </si>
  <si>
    <t>E1KA10K1</t>
  </si>
  <si>
    <t>Conjunto de ayudas de obra civil para dejar la instalación de urbanización completamente terminada, incluyendo:
Apertura y tapado de rozas.
Apertura de agujeros en paramentos tanto en horizontales como verticales.
Colocación de pasamuros.
Fijación de soportes.
Construcción de bancadas y hornacinas.
Colocación y recibido de cajas para elementos empotrados.
Apertura de agujeros en falsos techos de todo tipo y materiales.
Descarga y elevación de materiales (si no precisan transportes especiales).
Sellado de agujeros y huecos de paso de instalaciones.
Tapas para registro en montantes y falsos techos de todo tipo y material para instalaciones.
Tapas de arquetas en todo tipo de suelos.
En general, todo aquello necesario (material y mano de obra) para el montaje de la instalación i coordinación con obra civil y arquitectura, de acuerdo con las instrucciones de la dirección facultativa de obra.</t>
  </si>
  <si>
    <t>EBM2Z010</t>
  </si>
  <si>
    <t>Barrera de control de acceso motorizada de 3m de paso, con accionamiento mediante lector magnético y sistema de identificación. Incluye elementos de accionamiento y sensores de seguridad, así como el resto de elementos y trabajos necesarios para dejar el cojunto de la partida totalmente instalada y en funcionamiento.</t>
  </si>
  <si>
    <t xml:space="preserve"> EQUIPAMIENTO FIJO</t>
  </si>
  <si>
    <t>'01.12</t>
  </si>
  <si>
    <t>E9ZBU001</t>
  </si>
  <si>
    <t>Revestimiento de paramento horitzontal con plancha de plomo laminado de 1 mm de espesor, incluida p.p. de solapes y piezas especiales para evitar el paso de las radiaciones ionizantes, así como cualquier trabajo o materiales necesarios para dejar el conjunto de la partida totalmente finalizado</t>
  </si>
  <si>
    <t>E9ZBU005</t>
  </si>
  <si>
    <t>Revestimiento de paramento horitzontal con plancha de plomo laminado de 2 mm de espesor, incluida p.p. de solapes y piezas especiales para evitar el paso de las radiaciones ionizantes, así como cualquier trabajo o materiales necesarios para dejar el conjunto de la partida totalmente finalizado</t>
  </si>
  <si>
    <t>E8ZBU001</t>
  </si>
  <si>
    <t>Revestimiento de paramento vertical con plancha de plomo laminado de 1 mm de espesor, incluida p.p. de solapes y piezas especiales para evitar el paso de las radiaciones ionizantes, así como cualquier trabajo o materiales necesarios para dejar el conjunto de la partida totalmente finalizado</t>
  </si>
  <si>
    <t>E8ZBU005</t>
  </si>
  <si>
    <t>Revestimiento de paramento vertical con plancha de plomo laminado de 2 mm de espesor, incluida p.p. de solapes y piezas especiales para evitar el paso de las radiaciones ionizantes, así como cualquier trabajo o materiales necesarios para dejar el conjunto de la partida totalmente finalizado</t>
  </si>
  <si>
    <t>EQ5050T1</t>
  </si>
  <si>
    <t>Mostrador tipo C1 y C2 de recepción de servicios o de control de unidades, a dos niveles (70 y 105 cm) según detalle de proyecto con mostrador superior de piedra granítica o calcárea de importación, de 30 mm de espesor con cantos redondeados. incluye pared de ladrillo perforado , trasdosado de contrachapado de resistencia al fuego m1, con laminado estratificado tipo formica, polyrey, o equivalente y/o yeso laminado, rodapié de inox. , mostrador de trabajo a 70 cm estratificado sef postformado de 40 mm de espesor, color a escoger, y laterales y/o costillas del mismo material donde se precisen, totalmente montado y acabado con mostradores, canaletas de instalaciones, y otros elementos auxiliares para dejar la partida de obra totalmente acabada.</t>
  </si>
  <si>
    <t>EQ512J81</t>
  </si>
  <si>
    <t>Encimera T1, T2, T3 de superficie sólida compuesta por resina acrílica hidróxido de aluminio termoformable sin juntas aparentes, de 400 a 700 mm anchura, de 20 mm de espesor, de 100 a 149 cm de longitud, colocada sobre soporte mural y empotrada en el paramento de yeso laminado u obra, con los refuerzos correspondientes. Incluye p.p. de formación de cubetas, piezas de remate así como cualquier material y/o trabajo necesario para dejar el conjunto de la partida totalmente acabada.</t>
  </si>
  <si>
    <t>EEPPA001</t>
  </si>
  <si>
    <t>Armario empotrado de 40 cm de profundidad
Construido en madera DM, acabado chapado con HPL
provista de pies con terminal regulable y topes de goma, montantes y estantes interiores. Puertas acabadas en HPL
con todos los accesorios, pequeño material, completamente instalado.</t>
  </si>
  <si>
    <t>EEPPA002</t>
  </si>
  <si>
    <t>Armario empotrado de 60 cm de profundidad
Construido en madera DM, acabado chapado con HPL
provista de pies con terminal regulable y topes de goma, montantes y estantes interiores. Puertas acabadas en HPL
con todos los accesorios, pequeño material, completamente instalado.</t>
  </si>
  <si>
    <t>EQTORR05</t>
  </si>
  <si>
    <t>Placa de anclaje para lámpara de quirófano, o torreta de gases, de 50 cm. de diámetro y 15 mm. de espesor, con los taladros y pasos necesarios, según las especificaciones del equipo a instalar, y para soportar los pesos de dichos equipos. totalmente colocada, mediante separadores y tacos químicos, o mecánicos hilti o equivalente,  al forjado, incluso toda la estructura de soporte auxiliar,</t>
  </si>
  <si>
    <t xml:space="preserve"> SEÑALIZACIÓN</t>
  </si>
  <si>
    <t>'01.14</t>
  </si>
  <si>
    <t>EB92SE00</t>
  </si>
  <si>
    <t>Suministro y colocación de conjunto de señalética formado por:
- Placas de señalización, según criterios del manual normativo de señalización del Centro/Ministerio, en plafón. De dimensiones varias, sistema curvo con rótulos de soporte de aluminio, adosado a pared y serigrafía sobre vinilo con tipografía futura, textos rotulados en español. código cromático: espacios asistenciales, servicios centrales, fondo color tostado, ral 1002, pantone 1245, pictogramas y tipografía color blanco, y/pequeño material. 
- Panel directorio modular intercambiable de señalización interior, para montaje adosado, con caracteres y colores homologados para la señaléctica del Hospital, de dimensiones 1000x1500 mm., compuesto por placas con bastidor o marco de perfil especial de aluminio extrusionado pintado con imprimación Whas primer y dos manos de acabado lacado en horno, frente intercambiable de metacrilato anti-reflejante con rotulación o caracteres de vinilo autoadhesivo pegado en su trasdós, protegido con pintura de enfondado, sistema ´´Letrales´´ STAX o equivalente, incluso sus accesorios de montaje atornillado.
- Elementos de señalética de evacuación fotoluminiscente corforme a la norma UNE 23035, segun normas UNE23033 y UNE23034.
- Elementos de señalética de medios de protección, mangueras, extintores, alarmas, pulsadores fotoluminiscente corforme a la norma UNE 23035, segun normas UNE23033 y UNE23034.
- Suministro e instalación de Rotulo en FACHADA visto a dos caras, con iluminación interior, bastidor interior en tubo de acero galvanizado 100.50.2 y 50.20.1 y frente en acero inox. y con metacrilato blanco opal en su cara interior, incluso p.p. de elementos de fijación a suelo.
- Suministro e instalación de vinilos en puertas para identificación de locales con textos letras /números minusculas 3cms de altura.
Incluye cualquier material y/o trabajo necesario para dejar los elementos totalmente colocados.</t>
  </si>
  <si>
    <t>EB92SE01</t>
  </si>
  <si>
    <t>Suministro y colocación de conjunto de señalética en urbanización formado por:
- Señalización vial correspondiente a la parte exterior de la urbanización para la direccionalidad del tráfico, tanto señales verticales colocadas mediante postes de acero galvanizado anclados al terreno con dado de hormigón.
- Señalización horizontal mediante pintura con bandas continuas, discontinuas, pasos de peatones, indicaciones de direccionalidad del tráfico.
Incluye cualquier material y/o trabajo necesario para dejar los elementos totalmente colocados.</t>
  </si>
  <si>
    <t xml:space="preserve"> GESTIÓN DE RESIDUOS</t>
  </si>
  <si>
    <t>'01.15</t>
  </si>
  <si>
    <t>PPAU00GR</t>
  </si>
  <si>
    <t>Gestión de residuos a realizar durante la ejecución de la obra, cumpliendo lo establecido en la legislación de vigente en materia de gestión y vertido de residuos procedentes de la construcción. Todo según lo descrito en este proyecto.</t>
  </si>
  <si>
    <t>16</t>
  </si>
  <si>
    <t xml:space="preserve"> SEGURIDAD Y SALUD</t>
  </si>
  <si>
    <t>'01.16</t>
  </si>
  <si>
    <t>PPAU00SS</t>
  </si>
  <si>
    <t>Partida alzada de abono integro correspondiente a todas las medidas de seguridad a desarrollar durante la ejecución de la obra según el plan de seguridad de la obra.</t>
  </si>
  <si>
    <t>17</t>
  </si>
  <si>
    <t xml:space="preserve"> CONTROL DE CALIDAD</t>
  </si>
  <si>
    <t>'01.17</t>
  </si>
  <si>
    <t>PPAU00CQ</t>
  </si>
  <si>
    <t>Control de calidad a realizar durante la ejecución de la obra, cumpliendo lo establecido en el cte anejo 1. el control de calidad comprenderá el control de materiales, de ejecución, de documentos y pruebas de servicio de las instalaciones, según  todo lo descrito en el plan de control de calidad anexo a este proyecto.</t>
  </si>
  <si>
    <t xml:space="preserve">IMPORTE TOTAL DEL PRESUPUESTO : </t>
  </si>
  <si>
    <t>Arquitectura</t>
  </si>
  <si>
    <t>Instalaciones</t>
  </si>
  <si>
    <t>Estructura</t>
  </si>
  <si>
    <t>Movilizacion, Desmovilizacion, Alquiler de Torre Grua</t>
  </si>
  <si>
    <t xml:space="preserve">         Suministro de Discos Aligerantes</t>
  </si>
  <si>
    <t>COSTO TOTAL en BOLIVIANOS</t>
  </si>
  <si>
    <t>1.10</t>
  </si>
  <si>
    <t>GR ELECT SDMO  750 KVA (ESP)</t>
  </si>
  <si>
    <t>Sum. y col. de central de alarma interior microprocessada y bidireccional de 8 a 16 zonas ampliable hasta 192 zonas. Dispone de 8 líneas de detección que se pueden configurar como 16 zonas independentes o como 8 zonas con sus tampers. Posibilidad de sistema combinado de zonas cableadas y zonas via-radio. Divisible en 8 particiones reales. Memoria de 512 incidencias. 240 codigos de usuario. Incluye puerto de serie RS-232. Formatos de transmisión SIA, Contacto ID, 4+2. Dimensiones 290x290x95 mm. Se incluyen dos baterías de 12V. 6'5 A. de plomo seco y p.p. de material auxiliar de montaje. Software de gestion incluido.</t>
  </si>
  <si>
    <t>Formulario de Partidas de Obra - Hospital de Potosí</t>
  </si>
  <si>
    <t>Capítulo Estructura</t>
  </si>
  <si>
    <t>Total en Bolivianos</t>
  </si>
  <si>
    <t>Capítulo Arquitectura</t>
  </si>
  <si>
    <t>Total en USD</t>
  </si>
  <si>
    <t>Ratio / m2</t>
  </si>
  <si>
    <t>PRESUPUESTO HOSPITAL TERCER NIVEL POTOSÍ (BL-BO 2822)</t>
  </si>
  <si>
    <t>Derechos de acometida eléctrica en media tensión y ejecución del tendido del cableado del mismo hasta la estación transformadora, incluyendo cableado, tubo corrugado de dimensiones según Norma. Se incluye asistencia a los trabajos de acometida, en el momento de conexión a la red de Media Tensión. Para el control, supervisión y ayuda en medios que se puedan necesitar.
NOTA: Los trabajos y materiales de acometida serán ejecutados y valorados por presupuesto de acometida de la Compañía suministradora de Energía Eléctrica.</t>
  </si>
  <si>
    <r>
      <t xml:space="preserve">Sum. y col. de transformador seco MERLIN GERIN mod. TRIHAL tipo encapsulado en resina epoxy (aislamiento seco-clase F), con el neutro accesible en baja tensión y refrigeración natural (AN), trifássica reductora de tensión siendo la tensión entre fases a la entrada de 25 kV y la tensión a la salida en vacio de 420 V entre fases y 242 V entra fases y neutro, tensiones según UNE 21301:1991 (CEI 38:1983 modificada) (HD 472:1989) Une 21538 (96) (HD 538.1 S1). Con las siguientes características:
* Potencia. </t>
    </r>
    <r>
      <rPr>
        <sz val="8"/>
        <color rgb="FFFF0000"/>
        <rFont val="Calibri"/>
        <family val="2"/>
        <scheme val="minor"/>
      </rPr>
      <t>1600 KVA</t>
    </r>
    <r>
      <rPr>
        <sz val="8"/>
        <color theme="1"/>
        <rFont val="Calibri"/>
        <family val="2"/>
        <scheme val="minor"/>
      </rPr>
      <t>.
* Tensión nominal primaria  25.000 V
* Regulación en el primario +2'5% +5% +7'5% +10%
* Tensión secundaria en vacio  420 V.
* Tensión de cortocircuito: 6%
* Grupo de conexión. Dyn11
* Nivel de aislamiento:
 . Tensión de ensayo a onda de choque 1'2/50 s. 170 kV.
 . Tensión de ensayo a 50 Hz 1 min. 70 kV.
* Bancada metálica galvanizada de soporte.
* Dispositivo de protección térmica formado por 3 sondas PT100, conectadas a un bornero con conector desenchufable y un termómetro digital de tres contactos (alarma,disparo y display).
Se incluyen soportes, servicio de grua y p.p. de material auxiliar para su montaje.</t>
    </r>
  </si>
  <si>
    <r>
      <t xml:space="preserve">GR ELECT SDMO 750 kVA (ESP) CARENADO EN CONTENEDOR DE 40 PIES
 incluyendo:
* Conjunto motor-generador.
* Panel de control con indicadores de medida y alarmas.
* Panel de control con indicadores de medida y alarmas.
* Cuadro de automatismo complemento del panel de control.
* Interruptor IV montado sobre generador
* Tanque de combustible de 950 litros situado en bancada
Características técnicas:
* Potencia: </t>
    </r>
    <r>
      <rPr>
        <sz val="8"/>
        <color rgb="FFFF0000"/>
        <rFont val="Calibri"/>
        <family val="2"/>
        <scheme val="minor"/>
      </rPr>
      <t>750 kVA</t>
    </r>
    <r>
      <rPr>
        <sz val="8"/>
        <color theme="1"/>
        <rFont val="Calibri"/>
        <family val="2"/>
        <scheme val="minor"/>
      </rPr>
      <t xml:space="preserve"> (ESP).
* Tensión: 400 V. 50 Hz.
* Velocidad: 1500 rpm.
* Dimensiones (largo x ancho x alto): 12192x2438x2896 mm.
* Peso (con aceite y refrigerante): 26520 kg.
* Presión sonora: 78 dB (A) a 7 m
Se incluye servicio de grúa y transporte, puesta en marcha, accesorios y p.p. de material auxiliar de montaje.</t>
    </r>
  </si>
  <si>
    <r>
      <t xml:space="preserve">Sum. y col. de batería automática para la compensación de energía reactiva SCHNEIDER ELECTRIC mod. VARSET S.A.H. ref. 65851, con filtro de rechazo sin interruptor automático. De las siguientes características:
* Potencia: </t>
    </r>
    <r>
      <rPr>
        <sz val="8"/>
        <color rgb="FFFF0000"/>
        <rFont val="Calibri"/>
        <family val="2"/>
        <scheme val="minor"/>
      </rPr>
      <t>1000</t>
    </r>
    <r>
      <rPr>
        <sz val="8"/>
        <color theme="1"/>
        <rFont val="Calibri"/>
        <family val="2"/>
        <scheme val="minor"/>
      </rPr>
      <t xml:space="preserve"> Kvar.
* Escalonamiento. 2x50 + 5x100 kVar.
* Tensión. 400 V. trifásica.
* Frecuencia. 50 Hz.
* Protección. IP-21.
* Dimensiones y tipo de envolvente. 2000x1600x500 mm. del tipo A4.
Se incluye regulación, cableado y p.p. de material auxiliar de montaje.</t>
    </r>
  </si>
  <si>
    <r>
      <rPr>
        <b/>
        <sz val="8"/>
        <color theme="1"/>
        <rFont val="Calibri"/>
        <family val="2"/>
        <scheme val="minor"/>
      </rPr>
      <t>Nota:</t>
    </r>
    <r>
      <rPr>
        <sz val="8"/>
        <color theme="1"/>
        <rFont val="Calibri"/>
        <family val="2"/>
        <scheme val="minor"/>
      </rPr>
      <t xml:space="preserve"> Las partidas de obra sombreadas en color verde corresponden a aquellas en las que será de aplicación la cláusula 14.5.(c)(i) Equipos y Materiales de las Condiciones Generales del Contrato</t>
    </r>
  </si>
  <si>
    <r>
      <rPr>
        <b/>
        <sz val="8"/>
        <color theme="1"/>
        <rFont val="Arial"/>
        <family val="2"/>
      </rPr>
      <t>Nota:</t>
    </r>
    <r>
      <rPr>
        <sz val="8"/>
        <color theme="1"/>
        <rFont val="Arial"/>
        <family val="2"/>
      </rPr>
      <t xml:space="preserve"> Las partidas de obra sombreadas en color verde corresponden a aquellas en las que será de aplicación la cláusula 14.5.(c)(i) Equipos y Materiales de las Condiciones Generales del Contrato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</si>
</sst>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_);_(* \(#,##0.00\);_(* &quot;-&quot;??_);_(@_)"/>
    <numFmt numFmtId="165" formatCode="###,###,##0.00"/>
    <numFmt numFmtId="166" formatCode="###,###,##0.000"/>
  </numFmts>
  <fonts count="25" x14ac:knownFonts="1">
    <font>
      <sz val="11"/>
      <color theme="1"/>
      <name val="Calibri"/>
      <family val="2"/>
      <scheme val="minor"/>
    </font>
    <font>
      <b/>
      <sz val="8"/>
      <name val="Arial"/>
      <family val="2"/>
    </font>
    <font>
      <sz val="8"/>
      <name val="Arial"/>
      <family val="2"/>
    </font>
    <font>
      <b/>
      <sz val="10"/>
      <color theme="1"/>
      <name val="Calibri"/>
      <family val="2"/>
      <scheme val="minor"/>
    </font>
    <font>
      <b/>
      <sz val="14"/>
      <color theme="1"/>
      <name val="Calibri"/>
      <family val="2"/>
      <scheme val="minor"/>
    </font>
    <font>
      <b/>
      <i/>
      <sz val="10"/>
      <color theme="1"/>
      <name val="Calibri"/>
      <family val="2"/>
      <scheme val="minor"/>
    </font>
    <font>
      <b/>
      <sz val="8"/>
      <color theme="1"/>
      <name val="Calibri"/>
      <family val="2"/>
      <scheme val="minor"/>
    </font>
    <font>
      <sz val="8"/>
      <color theme="1"/>
      <name val="Calibri"/>
      <family val="2"/>
      <scheme val="minor"/>
    </font>
    <font>
      <sz val="8"/>
      <color rgb="FF000000"/>
      <name val="Calibri"/>
      <family val="2"/>
    </font>
    <font>
      <b/>
      <sz val="8"/>
      <color rgb="FF000000"/>
      <name val="Calibri"/>
      <family val="2"/>
    </font>
    <font>
      <b/>
      <sz val="11"/>
      <color rgb="FF000000"/>
      <name val="Calibri"/>
      <family val="2"/>
    </font>
    <font>
      <sz val="11"/>
      <color theme="1"/>
      <name val="Calibri"/>
      <family val="2"/>
      <scheme val="minor"/>
    </font>
    <font>
      <b/>
      <sz val="11"/>
      <color theme="1"/>
      <name val="Calibri"/>
      <family val="2"/>
      <scheme val="minor"/>
    </font>
    <font>
      <sz val="8"/>
      <name val="Calibri"/>
      <family val="2"/>
      <scheme val="minor"/>
    </font>
    <font>
      <sz val="11"/>
      <name val="Calibri"/>
      <family val="2"/>
      <scheme val="minor"/>
    </font>
    <font>
      <b/>
      <sz val="8"/>
      <name val="Calibri"/>
      <family val="2"/>
    </font>
    <font>
      <sz val="8"/>
      <name val="Calibri"/>
      <family val="2"/>
    </font>
    <font>
      <b/>
      <sz val="10"/>
      <name val="Calibri"/>
      <family val="2"/>
      <scheme val="minor"/>
    </font>
    <font>
      <b/>
      <sz val="14"/>
      <name val="Calibri"/>
      <family val="2"/>
      <scheme val="minor"/>
    </font>
    <font>
      <b/>
      <i/>
      <sz val="10"/>
      <name val="Calibri"/>
      <family val="2"/>
      <scheme val="minor"/>
    </font>
    <font>
      <b/>
      <sz val="8"/>
      <name val="Calibri"/>
      <family val="2"/>
      <scheme val="minor"/>
    </font>
    <font>
      <b/>
      <i/>
      <sz val="11"/>
      <color theme="1"/>
      <name val="Calibri"/>
      <family val="2"/>
      <scheme val="minor"/>
    </font>
    <font>
      <sz val="8"/>
      <color theme="1"/>
      <name val="Arial"/>
      <family val="2"/>
    </font>
    <font>
      <b/>
      <sz val="8"/>
      <color theme="1"/>
      <name val="Arial"/>
      <family val="2"/>
    </font>
    <font>
      <sz val="8"/>
      <color rgb="FFFF0000"/>
      <name val="Calibri"/>
      <family val="2"/>
      <scheme val="minor"/>
    </font>
  </fonts>
  <fills count="13">
    <fill>
      <patternFill patternType="none"/>
    </fill>
    <fill>
      <patternFill patternType="gray125"/>
    </fill>
    <fill>
      <patternFill patternType="solid">
        <fgColor indexed="44"/>
        <bgColor indexed="64"/>
      </patternFill>
    </fill>
    <fill>
      <patternFill patternType="solid">
        <fgColor indexed="26"/>
        <bgColor indexed="64"/>
      </patternFill>
    </fill>
    <fill>
      <patternFill patternType="solid">
        <fgColor indexed="42"/>
        <bgColor indexed="64"/>
      </patternFill>
    </fill>
    <fill>
      <patternFill patternType="solid">
        <fgColor indexed="8"/>
        <bgColor indexed="64"/>
      </patternFill>
    </fill>
    <fill>
      <patternFill patternType="solid">
        <fgColor rgb="FFC0C0C0"/>
        <bgColor rgb="FFC0C0C0"/>
      </patternFill>
    </fill>
    <fill>
      <patternFill patternType="solid">
        <fgColor rgb="FFFFFFCC"/>
        <bgColor rgb="FFFFFFCC"/>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
      <patternFill patternType="solid">
        <fgColor theme="5" tint="0.59999389629810485"/>
        <bgColor indexed="64"/>
      </patternFill>
    </fill>
    <fill>
      <patternFill patternType="solid">
        <fgColor rgb="FF92D050"/>
        <bgColor indexed="64"/>
      </patternFill>
    </fill>
  </fills>
  <borders count="2">
    <border>
      <left/>
      <right/>
      <top/>
      <bottom/>
      <diagonal/>
    </border>
    <border>
      <left/>
      <right/>
      <top/>
      <bottom style="thin">
        <color indexed="64"/>
      </bottom>
      <diagonal/>
    </border>
  </borders>
  <cellStyleXfs count="2">
    <xf numFmtId="0" fontId="0" fillId="0" borderId="0"/>
    <xf numFmtId="164" fontId="11" fillId="0" borderId="0" applyFont="0" applyFill="0" applyBorder="0" applyAlignment="0" applyProtection="0"/>
  </cellStyleXfs>
  <cellXfs count="96">
    <xf numFmtId="0" fontId="0" fillId="0" borderId="0" xfId="0"/>
    <xf numFmtId="0" fontId="2" fillId="0" borderId="0" xfId="0" applyFont="1" applyFill="1" applyBorder="1" applyAlignment="1">
      <alignment vertical="center"/>
    </xf>
    <xf numFmtId="49" fontId="3" fillId="0" borderId="0" xfId="0" applyNumberFormat="1" applyFont="1"/>
    <xf numFmtId="0" fontId="3" fillId="0" borderId="0" xfId="0" applyFont="1"/>
    <xf numFmtId="49" fontId="4" fillId="0" borderId="0" xfId="0" applyNumberFormat="1" applyFont="1" applyAlignment="1">
      <alignment vertical="top"/>
    </xf>
    <xf numFmtId="0" fontId="4" fillId="0" borderId="0" xfId="0" applyFont="1" applyAlignment="1">
      <alignment vertical="top"/>
    </xf>
    <xf numFmtId="49" fontId="5" fillId="0" borderId="0" xfId="0" applyNumberFormat="1" applyFont="1" applyAlignment="1">
      <alignment vertical="top"/>
    </xf>
    <xf numFmtId="49" fontId="5" fillId="0" borderId="0" xfId="0" applyNumberFormat="1" applyFont="1" applyAlignment="1">
      <alignment vertical="top" wrapText="1"/>
    </xf>
    <xf numFmtId="49" fontId="5" fillId="0" borderId="0" xfId="0" applyNumberFormat="1" applyFont="1" applyAlignment="1">
      <alignment horizontal="right" vertical="top"/>
    </xf>
    <xf numFmtId="49" fontId="6" fillId="2" borderId="0" xfId="0" applyNumberFormat="1" applyFont="1" applyFill="1" applyAlignment="1">
      <alignment vertical="top"/>
    </xf>
    <xf numFmtId="49" fontId="6" fillId="2" borderId="0" xfId="0" applyNumberFormat="1" applyFont="1" applyFill="1" applyAlignment="1">
      <alignment vertical="top" wrapText="1"/>
    </xf>
    <xf numFmtId="3" fontId="6" fillId="3" borderId="0" xfId="0" applyNumberFormat="1" applyFont="1" applyFill="1" applyAlignment="1">
      <alignment vertical="top"/>
    </xf>
    <xf numFmtId="4" fontId="6" fillId="3" borderId="0" xfId="0" applyNumberFormat="1" applyFont="1" applyFill="1" applyAlignment="1">
      <alignment vertical="top"/>
    </xf>
    <xf numFmtId="49" fontId="6" fillId="4" borderId="0" xfId="0" applyNumberFormat="1" applyFont="1" applyFill="1" applyAlignment="1">
      <alignment vertical="top"/>
    </xf>
    <xf numFmtId="49" fontId="6" fillId="4" borderId="0" xfId="0" applyNumberFormat="1" applyFont="1" applyFill="1" applyAlignment="1">
      <alignment vertical="top" wrapText="1"/>
    </xf>
    <xf numFmtId="49" fontId="7" fillId="0" borderId="0" xfId="0" applyNumberFormat="1" applyFont="1" applyAlignment="1">
      <alignment vertical="top"/>
    </xf>
    <xf numFmtId="49" fontId="7" fillId="0" borderId="0" xfId="0" applyNumberFormat="1" applyFont="1" applyAlignment="1">
      <alignment vertical="top" wrapText="1"/>
    </xf>
    <xf numFmtId="4" fontId="7" fillId="0" borderId="0" xfId="0" applyNumberFormat="1" applyFont="1" applyAlignment="1">
      <alignment vertical="top"/>
    </xf>
    <xf numFmtId="4" fontId="7" fillId="3" borderId="0" xfId="0" applyNumberFormat="1" applyFont="1" applyFill="1" applyAlignment="1">
      <alignment vertical="top"/>
    </xf>
    <xf numFmtId="0" fontId="7" fillId="0" borderId="0" xfId="0" applyFont="1" applyAlignment="1">
      <alignment vertical="top" wrapText="1"/>
    </xf>
    <xf numFmtId="0" fontId="0" fillId="0" borderId="0" xfId="0" applyAlignment="1">
      <alignment wrapText="1"/>
    </xf>
    <xf numFmtId="0" fontId="7" fillId="0" borderId="0" xfId="0" applyFont="1" applyAlignment="1">
      <alignment vertical="top"/>
    </xf>
    <xf numFmtId="49" fontId="6" fillId="0" borderId="0" xfId="0" applyNumberFormat="1" applyFont="1" applyAlignment="1">
      <alignment vertical="top" wrapText="1"/>
    </xf>
    <xf numFmtId="0" fontId="7" fillId="5" borderId="0" xfId="0" applyFont="1" applyFill="1" applyAlignment="1">
      <alignment vertical="top"/>
    </xf>
    <xf numFmtId="0" fontId="7" fillId="5" borderId="0" xfId="0" applyFont="1" applyFill="1" applyAlignment="1">
      <alignment vertical="top" wrapText="1"/>
    </xf>
    <xf numFmtId="3" fontId="7" fillId="0" borderId="0" xfId="0" applyNumberFormat="1" applyFont="1" applyAlignment="1">
      <alignment vertical="top"/>
    </xf>
    <xf numFmtId="4" fontId="6" fillId="4" borderId="0" xfId="0" applyNumberFormat="1" applyFont="1" applyFill="1" applyAlignment="1">
      <alignment vertical="top"/>
    </xf>
    <xf numFmtId="0" fontId="0" fillId="0" borderId="0" xfId="0" applyFill="1" applyAlignment="1" applyProtection="1">
      <alignment vertical="top" wrapText="1"/>
    </xf>
    <xf numFmtId="0" fontId="0" fillId="0" borderId="0" xfId="0" applyFill="1" applyProtection="1"/>
    <xf numFmtId="0" fontId="9" fillId="6" borderId="0" xfId="0" applyFont="1" applyFill="1" applyAlignment="1" applyProtection="1">
      <alignment horizontal="right" vertical="top" wrapText="1"/>
    </xf>
    <xf numFmtId="0" fontId="9" fillId="0" borderId="0" xfId="0" applyFont="1" applyFill="1" applyAlignment="1" applyProtection="1">
      <alignment vertical="top" wrapText="1"/>
    </xf>
    <xf numFmtId="49" fontId="9" fillId="0" borderId="0" xfId="0" applyNumberFormat="1" applyFont="1" applyFill="1" applyAlignment="1" applyProtection="1">
      <alignment vertical="top" wrapText="1"/>
    </xf>
    <xf numFmtId="49" fontId="8" fillId="0" borderId="0" xfId="0" applyNumberFormat="1" applyFont="1" applyFill="1" applyAlignment="1" applyProtection="1">
      <alignment vertical="top" wrapText="1"/>
    </xf>
    <xf numFmtId="0" fontId="8" fillId="0" borderId="0" xfId="0" applyFont="1" applyFill="1" applyAlignment="1" applyProtection="1">
      <alignment vertical="top" wrapText="1"/>
    </xf>
    <xf numFmtId="166" fontId="8" fillId="0" borderId="0" xfId="0" applyNumberFormat="1" applyFont="1" applyFill="1" applyAlignment="1" applyProtection="1">
      <alignment vertical="top" wrapText="1"/>
    </xf>
    <xf numFmtId="165" fontId="8" fillId="0" borderId="0" xfId="0" applyNumberFormat="1" applyFont="1" applyFill="1" applyAlignment="1" applyProtection="1">
      <alignment vertical="top" wrapText="1"/>
    </xf>
    <xf numFmtId="165" fontId="9" fillId="0" borderId="0" xfId="0" applyNumberFormat="1" applyFont="1" applyFill="1" applyAlignment="1" applyProtection="1">
      <alignment vertical="top" wrapText="1"/>
    </xf>
    <xf numFmtId="0" fontId="10" fillId="0" borderId="0" xfId="0" applyFont="1" applyFill="1" applyAlignment="1" applyProtection="1">
      <alignment vertical="top" wrapText="1"/>
    </xf>
    <xf numFmtId="165" fontId="10" fillId="0" borderId="0" xfId="0" applyNumberFormat="1" applyFont="1" applyFill="1" applyAlignment="1" applyProtection="1">
      <alignment vertical="top" wrapText="1"/>
    </xf>
    <xf numFmtId="0" fontId="2" fillId="0" borderId="0" xfId="0" applyFont="1" applyFill="1" applyBorder="1" applyAlignment="1" applyProtection="1">
      <alignment vertical="center"/>
      <protection locked="0"/>
    </xf>
    <xf numFmtId="4" fontId="2" fillId="0" borderId="0" xfId="0" applyNumberFormat="1" applyFont="1" applyFill="1" applyBorder="1" applyAlignment="1">
      <alignment vertical="center"/>
    </xf>
    <xf numFmtId="0" fontId="1" fillId="8" borderId="0" xfId="0" applyFont="1" applyFill="1" applyBorder="1" applyAlignment="1" applyProtection="1">
      <alignment vertical="center"/>
      <protection locked="0"/>
    </xf>
    <xf numFmtId="4" fontId="0" fillId="0" borderId="0" xfId="0" applyNumberFormat="1"/>
    <xf numFmtId="4" fontId="12" fillId="0" borderId="0" xfId="0" applyNumberFormat="1" applyFont="1"/>
    <xf numFmtId="164" fontId="12" fillId="0" borderId="0" xfId="1" applyFont="1"/>
    <xf numFmtId="0" fontId="2" fillId="0" borderId="0" xfId="0" applyFont="1" applyFill="1" applyBorder="1" applyAlignment="1">
      <alignment horizontal="left" vertical="center" indent="2"/>
    </xf>
    <xf numFmtId="0" fontId="2" fillId="0" borderId="0" xfId="0" applyFont="1" applyFill="1" applyBorder="1" applyAlignment="1">
      <alignment horizontal="left" vertical="center" indent="3"/>
    </xf>
    <xf numFmtId="4" fontId="7" fillId="0" borderId="0" xfId="0" applyNumberFormat="1" applyFont="1" applyAlignment="1">
      <alignment horizontal="right" vertical="top"/>
    </xf>
    <xf numFmtId="0" fontId="1" fillId="8" borderId="0" xfId="0" applyFont="1" applyFill="1" applyBorder="1" applyAlignment="1">
      <alignment vertical="center"/>
    </xf>
    <xf numFmtId="0" fontId="1" fillId="0" borderId="0" xfId="0" applyFont="1" applyFill="1" applyBorder="1" applyAlignment="1">
      <alignment vertical="center"/>
    </xf>
    <xf numFmtId="0" fontId="1" fillId="0" borderId="0" xfId="0" applyFont="1" applyFill="1" applyBorder="1" applyAlignment="1" applyProtection="1">
      <alignment horizontal="center" vertical="center"/>
      <protection locked="0"/>
    </xf>
    <xf numFmtId="0" fontId="1" fillId="8" borderId="0" xfId="0" applyFont="1" applyFill="1" applyBorder="1" applyAlignment="1" applyProtection="1">
      <alignment horizontal="right" vertical="center"/>
      <protection locked="0"/>
    </xf>
    <xf numFmtId="0" fontId="2" fillId="0" borderId="0" xfId="0" applyFont="1" applyFill="1" applyBorder="1" applyAlignment="1">
      <alignment horizontal="right" vertical="center"/>
    </xf>
    <xf numFmtId="0" fontId="1" fillId="8" borderId="0" xfId="0" applyFont="1" applyFill="1" applyBorder="1" applyAlignment="1">
      <alignment horizontal="right" vertical="center"/>
    </xf>
    <xf numFmtId="0" fontId="1" fillId="0" borderId="0" xfId="0" applyFont="1" applyFill="1" applyBorder="1" applyAlignment="1">
      <alignment horizontal="right" vertical="center"/>
    </xf>
    <xf numFmtId="4" fontId="1" fillId="0" borderId="0" xfId="0" applyNumberFormat="1" applyFont="1" applyFill="1" applyBorder="1" applyAlignment="1">
      <alignment vertical="center"/>
    </xf>
    <xf numFmtId="4" fontId="2" fillId="0" borderId="0" xfId="1" applyNumberFormat="1" applyFont="1" applyFill="1" applyBorder="1" applyAlignment="1">
      <alignment vertical="center"/>
    </xf>
    <xf numFmtId="49" fontId="2" fillId="0" borderId="0" xfId="0" applyNumberFormat="1" applyFont="1" applyFill="1" applyBorder="1" applyAlignment="1" applyProtection="1">
      <alignment horizontal="right" vertical="center"/>
      <protection locked="0"/>
    </xf>
    <xf numFmtId="49" fontId="2" fillId="0" borderId="0" xfId="0" applyNumberFormat="1" applyFont="1" applyFill="1" applyBorder="1" applyAlignment="1">
      <alignment horizontal="right" vertical="center"/>
    </xf>
    <xf numFmtId="0" fontId="2" fillId="9" borderId="0" xfId="0" applyFont="1" applyFill="1" applyBorder="1" applyAlignment="1">
      <alignment horizontal="right" vertical="center"/>
    </xf>
    <xf numFmtId="0" fontId="2" fillId="9" borderId="0" xfId="0" applyFont="1" applyFill="1" applyBorder="1" applyAlignment="1">
      <alignment vertical="center"/>
    </xf>
    <xf numFmtId="4" fontId="13" fillId="0" borderId="0" xfId="0" applyNumberFormat="1" applyFont="1" applyAlignment="1">
      <alignment vertical="top"/>
    </xf>
    <xf numFmtId="0" fontId="12" fillId="0" borderId="0" xfId="0" applyFont="1"/>
    <xf numFmtId="4" fontId="9" fillId="6" borderId="0" xfId="0" applyNumberFormat="1" applyFont="1" applyFill="1" applyAlignment="1" applyProtection="1">
      <alignment horizontal="center" vertical="top" wrapText="1"/>
    </xf>
    <xf numFmtId="0" fontId="14" fillId="0" borderId="0" xfId="0" applyFont="1" applyFill="1" applyAlignment="1" applyProtection="1">
      <alignment vertical="top" wrapText="1"/>
    </xf>
    <xf numFmtId="0" fontId="15" fillId="6" borderId="0" xfId="0" applyFont="1" applyFill="1" applyAlignment="1" applyProtection="1">
      <alignment horizontal="right" vertical="top" wrapText="1"/>
    </xf>
    <xf numFmtId="165" fontId="16" fillId="7" borderId="0" xfId="0" applyNumberFormat="1" applyFont="1" applyFill="1" applyAlignment="1" applyProtection="1">
      <alignment vertical="top" wrapText="1"/>
      <protection locked="0"/>
    </xf>
    <xf numFmtId="0" fontId="15" fillId="0" borderId="0" xfId="0" applyFont="1" applyFill="1" applyAlignment="1" applyProtection="1">
      <alignment vertical="top" wrapText="1"/>
    </xf>
    <xf numFmtId="0" fontId="16" fillId="0" borderId="0" xfId="0" applyFont="1" applyFill="1" applyAlignment="1" applyProtection="1">
      <alignment vertical="top" wrapText="1"/>
    </xf>
    <xf numFmtId="0" fontId="17" fillId="0" borderId="0" xfId="0" applyFont="1"/>
    <xf numFmtId="0" fontId="18" fillId="0" borderId="0" xfId="0" applyFont="1" applyAlignment="1">
      <alignment vertical="top"/>
    </xf>
    <xf numFmtId="49" fontId="19" fillId="0" borderId="0" xfId="0" applyNumberFormat="1" applyFont="1" applyAlignment="1">
      <alignment horizontal="right" vertical="top"/>
    </xf>
    <xf numFmtId="4" fontId="20" fillId="3" borderId="0" xfId="0" applyNumberFormat="1" applyFont="1" applyFill="1" applyAlignment="1">
      <alignment vertical="top"/>
    </xf>
    <xf numFmtId="4" fontId="13" fillId="0" borderId="0" xfId="0" applyNumberFormat="1" applyFont="1" applyAlignment="1">
      <alignment horizontal="right" vertical="top"/>
    </xf>
    <xf numFmtId="0" fontId="13" fillId="0" borderId="0" xfId="0" applyFont="1" applyAlignment="1">
      <alignment vertical="top" wrapText="1"/>
    </xf>
    <xf numFmtId="0" fontId="13" fillId="5" borderId="0" xfId="0" applyFont="1" applyFill="1" applyAlignment="1">
      <alignment vertical="top"/>
    </xf>
    <xf numFmtId="0" fontId="13" fillId="0" borderId="0" xfId="0" applyFont="1" applyAlignment="1">
      <alignment vertical="top"/>
    </xf>
    <xf numFmtId="1" fontId="14" fillId="0" borderId="0" xfId="0" applyNumberFormat="1" applyFont="1"/>
    <xf numFmtId="4" fontId="20" fillId="4" borderId="0" xfId="0" applyNumberFormat="1" applyFont="1" applyFill="1" applyAlignment="1">
      <alignment vertical="top"/>
    </xf>
    <xf numFmtId="0" fontId="14" fillId="0" borderId="0" xfId="0" applyFont="1"/>
    <xf numFmtId="0" fontId="7" fillId="0" borderId="0" xfId="0" applyFont="1" applyFill="1" applyAlignment="1">
      <alignment vertical="top"/>
    </xf>
    <xf numFmtId="0" fontId="13" fillId="0" borderId="0" xfId="0" applyFont="1" applyFill="1" applyAlignment="1">
      <alignment vertical="top" wrapText="1"/>
    </xf>
    <xf numFmtId="49" fontId="7" fillId="0" borderId="0" xfId="0" applyNumberFormat="1" applyFont="1" applyFill="1" applyAlignment="1">
      <alignment vertical="top"/>
    </xf>
    <xf numFmtId="4" fontId="13" fillId="0" borderId="1" xfId="0" applyNumberFormat="1" applyFont="1" applyBorder="1" applyAlignment="1">
      <alignment vertical="top"/>
    </xf>
    <xf numFmtId="43" fontId="12" fillId="0" borderId="0" xfId="0" applyNumberFormat="1" applyFont="1"/>
    <xf numFmtId="0" fontId="21" fillId="11" borderId="0" xfId="0" applyFont="1" applyFill="1" applyAlignment="1">
      <alignment horizontal="center"/>
    </xf>
    <xf numFmtId="43" fontId="21" fillId="11" borderId="0" xfId="0" applyNumberFormat="1" applyFont="1" applyFill="1" applyAlignment="1">
      <alignment horizontal="center"/>
    </xf>
    <xf numFmtId="4" fontId="2" fillId="10" borderId="0" xfId="0" applyNumberFormat="1" applyFont="1" applyFill="1" applyBorder="1" applyAlignment="1">
      <alignment vertical="center"/>
    </xf>
    <xf numFmtId="0" fontId="22" fillId="0" borderId="0" xfId="0" applyFont="1" applyFill="1" applyAlignment="1" applyProtection="1">
      <alignment vertical="top" wrapText="1"/>
    </xf>
    <xf numFmtId="0" fontId="22" fillId="12" borderId="0" xfId="0" applyFont="1" applyFill="1" applyAlignment="1" applyProtection="1">
      <alignment vertical="top" wrapText="1"/>
    </xf>
    <xf numFmtId="0" fontId="7" fillId="12" borderId="0" xfId="0" applyFont="1" applyFill="1" applyAlignment="1" applyProtection="1">
      <alignment vertical="top" wrapText="1"/>
    </xf>
    <xf numFmtId="0" fontId="2" fillId="12" borderId="0" xfId="0" applyFont="1" applyFill="1" applyBorder="1" applyAlignment="1">
      <alignment vertical="center"/>
    </xf>
    <xf numFmtId="0" fontId="2" fillId="12" borderId="0" xfId="0" applyFont="1" applyFill="1" applyBorder="1" applyAlignment="1">
      <alignment horizontal="left" vertical="center" indent="4"/>
    </xf>
    <xf numFmtId="49" fontId="7" fillId="12" borderId="0" xfId="0" applyNumberFormat="1" applyFont="1" applyFill="1" applyAlignment="1">
      <alignment vertical="top" wrapText="1"/>
    </xf>
    <xf numFmtId="0" fontId="7" fillId="12" borderId="0" xfId="0" applyFont="1" applyFill="1" applyAlignment="1">
      <alignment vertical="top" wrapText="1"/>
    </xf>
    <xf numFmtId="4" fontId="13" fillId="10" borderId="0" xfId="0" applyNumberFormat="1" applyFont="1" applyFill="1" applyAlignment="1">
      <alignment vertical="top"/>
    </xf>
  </cellXfs>
  <cellStyles count="2">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2"/>
  <sheetViews>
    <sheetView view="pageBreakPreview" zoomScaleNormal="100" zoomScaleSheetLayoutView="100" workbookViewId="0">
      <selection activeCell="C8" sqref="C8"/>
    </sheetView>
  </sheetViews>
  <sheetFormatPr baseColWidth="10" defaultRowHeight="15" x14ac:dyDescent="0.25"/>
  <cols>
    <col min="2" max="2" width="21.85546875" customWidth="1"/>
    <col min="3" max="3" width="24.42578125" customWidth="1"/>
    <col min="5" max="5" width="16.140625" customWidth="1"/>
    <col min="6" max="6" width="12.7109375" bestFit="1" customWidth="1"/>
  </cols>
  <sheetData>
    <row r="2" spans="2:6" x14ac:dyDescent="0.25">
      <c r="B2" s="62" t="s">
        <v>2369</v>
      </c>
    </row>
    <row r="3" spans="2:6" x14ac:dyDescent="0.25">
      <c r="B3" s="62" t="s">
        <v>91</v>
      </c>
    </row>
    <row r="6" spans="2:6" x14ac:dyDescent="0.25">
      <c r="B6" t="s">
        <v>2360</v>
      </c>
      <c r="C6" s="42">
        <f>Arquitectura!H330</f>
        <v>76053528.600000009</v>
      </c>
      <c r="E6" s="42"/>
    </row>
    <row r="7" spans="2:6" x14ac:dyDescent="0.25">
      <c r="B7" t="s">
        <v>2362</v>
      </c>
      <c r="C7" s="42">
        <f>Estructura!F596</f>
        <v>81695292.810000002</v>
      </c>
      <c r="E7" s="42"/>
    </row>
    <row r="8" spans="2:6" x14ac:dyDescent="0.25">
      <c r="B8" t="s">
        <v>2361</v>
      </c>
      <c r="C8" s="42">
        <f>Instalaciones!G1434</f>
        <v>93647242.109999999</v>
      </c>
      <c r="E8" s="42"/>
    </row>
    <row r="9" spans="2:6" x14ac:dyDescent="0.25">
      <c r="C9" s="43"/>
    </row>
    <row r="10" spans="2:6" x14ac:dyDescent="0.25">
      <c r="B10" s="62" t="s">
        <v>2371</v>
      </c>
      <c r="C10" s="44">
        <f>SUM(C6:C9)</f>
        <v>251396063.52000004</v>
      </c>
      <c r="E10" s="42"/>
      <c r="F10" s="42"/>
    </row>
    <row r="11" spans="2:6" x14ac:dyDescent="0.25">
      <c r="E11" s="85" t="s">
        <v>2374</v>
      </c>
    </row>
    <row r="12" spans="2:6" x14ac:dyDescent="0.25">
      <c r="B12" s="62" t="s">
        <v>2373</v>
      </c>
      <c r="C12" s="84">
        <f>C10/6.86</f>
        <v>36646656.489795923</v>
      </c>
      <c r="E12" s="86">
        <f>C12/27230.44</f>
        <v>1345.7974417525359</v>
      </c>
    </row>
  </sheetData>
  <pageMargins left="0.7" right="0.7" top="0.75" bottom="0.75" header="0.3" footer="0.3"/>
  <pageSetup paperSize="9" scale="89"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0"/>
  <sheetViews>
    <sheetView tabSelected="1" view="pageBreakPreview" topLeftCell="A19" zoomScale="115" zoomScaleNormal="100" zoomScaleSheetLayoutView="115" workbookViewId="0">
      <selection activeCell="E11" sqref="E11"/>
    </sheetView>
  </sheetViews>
  <sheetFormatPr baseColWidth="10" defaultColWidth="9.140625" defaultRowHeight="15" x14ac:dyDescent="0.25"/>
  <cols>
    <col min="1" max="1" width="5.42578125" style="27" customWidth="1"/>
    <col min="2" max="2" width="3.42578125" style="27" customWidth="1"/>
    <col min="3" max="3" width="13.7109375" style="27" customWidth="1"/>
    <col min="4" max="4" width="4.42578125" style="27" customWidth="1"/>
    <col min="5" max="5" width="48.7109375" style="27" customWidth="1"/>
    <col min="6" max="6" width="12.7109375" style="27" customWidth="1"/>
    <col min="7" max="7" width="12.7109375" style="64" customWidth="1"/>
    <col min="8" max="8" width="19.7109375" style="27" customWidth="1"/>
    <col min="9" max="16384" width="9.140625" style="28"/>
  </cols>
  <sheetData>
    <row r="1" spans="1:8" x14ac:dyDescent="0.25">
      <c r="E1" s="62" t="s">
        <v>2369</v>
      </c>
    </row>
    <row r="2" spans="1:8" x14ac:dyDescent="0.25">
      <c r="E2" s="62" t="s">
        <v>2372</v>
      </c>
    </row>
    <row r="3" spans="1:8" ht="9" customHeight="1" x14ac:dyDescent="0.25"/>
    <row r="4" spans="1:8" ht="33.75" x14ac:dyDescent="0.25">
      <c r="E4" s="90" t="s">
        <v>2380</v>
      </c>
    </row>
    <row r="5" spans="1:8" ht="9" customHeight="1" x14ac:dyDescent="0.25"/>
    <row r="6" spans="1:8" x14ac:dyDescent="0.25">
      <c r="F6" s="29" t="s">
        <v>1914</v>
      </c>
      <c r="G6" s="65" t="s">
        <v>1913</v>
      </c>
      <c r="H6" s="29" t="s">
        <v>1915</v>
      </c>
    </row>
    <row r="8" spans="1:8" x14ac:dyDescent="0.25">
      <c r="C8" s="30" t="s">
        <v>1916</v>
      </c>
      <c r="D8" s="31" t="s">
        <v>173</v>
      </c>
      <c r="E8" s="30" t="s">
        <v>2375</v>
      </c>
    </row>
    <row r="9" spans="1:8" x14ac:dyDescent="0.25">
      <c r="C9" s="30" t="s">
        <v>1918</v>
      </c>
      <c r="D9" s="31" t="s">
        <v>173</v>
      </c>
      <c r="E9" s="30" t="s">
        <v>1919</v>
      </c>
    </row>
    <row r="11" spans="1:8" ht="45" x14ac:dyDescent="0.25">
      <c r="A11" s="32" t="s">
        <v>1920</v>
      </c>
      <c r="B11" s="33">
        <v>1</v>
      </c>
      <c r="C11" s="32" t="s">
        <v>1921</v>
      </c>
      <c r="D11" s="32" t="s">
        <v>103</v>
      </c>
      <c r="E11" s="33" t="s">
        <v>1922</v>
      </c>
      <c r="F11" s="34">
        <v>1</v>
      </c>
      <c r="G11" s="66">
        <v>34300</v>
      </c>
      <c r="H11" s="35">
        <f>ROUND(ROUND(G11,2)*ROUND(F11,3),2)</f>
        <v>34300</v>
      </c>
    </row>
    <row r="12" spans="1:8" x14ac:dyDescent="0.25">
      <c r="E12" s="30" t="s">
        <v>1923</v>
      </c>
      <c r="F12" s="30"/>
      <c r="G12" s="67"/>
      <c r="H12" s="36">
        <f>SUM(H11:H11)</f>
        <v>34300</v>
      </c>
    </row>
    <row r="14" spans="1:8" x14ac:dyDescent="0.25">
      <c r="C14" s="30" t="s">
        <v>1916</v>
      </c>
      <c r="D14" s="31" t="s">
        <v>173</v>
      </c>
      <c r="E14" s="30" t="s">
        <v>2375</v>
      </c>
    </row>
    <row r="15" spans="1:8" x14ac:dyDescent="0.25">
      <c r="C15" s="30" t="s">
        <v>1918</v>
      </c>
      <c r="D15" s="31" t="s">
        <v>1020</v>
      </c>
      <c r="E15" s="30" t="s">
        <v>1924</v>
      </c>
    </row>
    <row r="17" spans="1:8" ht="45" x14ac:dyDescent="0.25">
      <c r="A17" s="32" t="s">
        <v>1925</v>
      </c>
      <c r="B17" s="33">
        <v>1</v>
      </c>
      <c r="C17" s="32" t="s">
        <v>1926</v>
      </c>
      <c r="D17" s="32" t="s">
        <v>20</v>
      </c>
      <c r="E17" s="33" t="s">
        <v>1927</v>
      </c>
      <c r="F17" s="34">
        <v>10548</v>
      </c>
      <c r="G17" s="66">
        <v>70.73</v>
      </c>
      <c r="H17" s="35">
        <f t="shared" ref="H17:H34" si="0">ROUND(ROUND(G17,2)*ROUND(F17,3),2)</f>
        <v>746060.04</v>
      </c>
    </row>
    <row r="18" spans="1:8" ht="67.5" x14ac:dyDescent="0.25">
      <c r="A18" s="32" t="s">
        <v>1925</v>
      </c>
      <c r="B18" s="33">
        <v>2</v>
      </c>
      <c r="C18" s="32" t="s">
        <v>1928</v>
      </c>
      <c r="D18" s="32" t="s">
        <v>20</v>
      </c>
      <c r="E18" s="33" t="s">
        <v>1929</v>
      </c>
      <c r="F18" s="34">
        <v>10548</v>
      </c>
      <c r="G18" s="66">
        <v>178.36</v>
      </c>
      <c r="H18" s="35">
        <f t="shared" si="0"/>
        <v>1881341.28</v>
      </c>
    </row>
    <row r="19" spans="1:8" ht="45" x14ac:dyDescent="0.25">
      <c r="A19" s="32" t="s">
        <v>1925</v>
      </c>
      <c r="B19" s="33">
        <v>3</v>
      </c>
      <c r="C19" s="32" t="s">
        <v>1930</v>
      </c>
      <c r="D19" s="32" t="s">
        <v>20</v>
      </c>
      <c r="E19" s="33" t="s">
        <v>1931</v>
      </c>
      <c r="F19" s="34">
        <v>10548</v>
      </c>
      <c r="G19" s="66">
        <v>13.72</v>
      </c>
      <c r="H19" s="35">
        <f t="shared" si="0"/>
        <v>144718.56</v>
      </c>
    </row>
    <row r="20" spans="1:8" ht="45" x14ac:dyDescent="0.25">
      <c r="A20" s="32" t="s">
        <v>1925</v>
      </c>
      <c r="B20" s="33">
        <v>4</v>
      </c>
      <c r="C20" s="32" t="s">
        <v>1932</v>
      </c>
      <c r="D20" s="32" t="s">
        <v>20</v>
      </c>
      <c r="E20" s="33" t="s">
        <v>1933</v>
      </c>
      <c r="F20" s="34">
        <v>10548</v>
      </c>
      <c r="G20" s="66">
        <v>27.44</v>
      </c>
      <c r="H20" s="35">
        <f t="shared" si="0"/>
        <v>289437.12</v>
      </c>
    </row>
    <row r="21" spans="1:8" ht="45" x14ac:dyDescent="0.25">
      <c r="A21" s="32" t="s">
        <v>1925</v>
      </c>
      <c r="B21" s="33">
        <v>5</v>
      </c>
      <c r="C21" s="32" t="s">
        <v>1934</v>
      </c>
      <c r="D21" s="32" t="s">
        <v>20</v>
      </c>
      <c r="E21" s="33" t="s">
        <v>1935</v>
      </c>
      <c r="F21" s="34">
        <v>96</v>
      </c>
      <c r="G21" s="66">
        <v>20.65</v>
      </c>
      <c r="H21" s="35">
        <f t="shared" si="0"/>
        <v>1982.4</v>
      </c>
    </row>
    <row r="22" spans="1:8" ht="67.5" x14ac:dyDescent="0.25">
      <c r="A22" s="32" t="s">
        <v>1925</v>
      </c>
      <c r="B22" s="33">
        <v>6</v>
      </c>
      <c r="C22" s="32" t="s">
        <v>1936</v>
      </c>
      <c r="D22" s="32" t="s">
        <v>20</v>
      </c>
      <c r="E22" s="33" t="s">
        <v>1937</v>
      </c>
      <c r="F22" s="34">
        <v>10548</v>
      </c>
      <c r="G22" s="66">
        <v>89.18</v>
      </c>
      <c r="H22" s="35">
        <f t="shared" si="0"/>
        <v>940670.64</v>
      </c>
    </row>
    <row r="23" spans="1:8" ht="33.75" x14ac:dyDescent="0.25">
      <c r="A23" s="32" t="s">
        <v>1925</v>
      </c>
      <c r="B23" s="33">
        <v>7</v>
      </c>
      <c r="C23" s="32" t="s">
        <v>1938</v>
      </c>
      <c r="D23" s="32" t="s">
        <v>20</v>
      </c>
      <c r="E23" s="33" t="s">
        <v>1939</v>
      </c>
      <c r="F23" s="34">
        <v>96</v>
      </c>
      <c r="G23" s="66">
        <v>37.729999999999997</v>
      </c>
      <c r="H23" s="35">
        <f t="shared" si="0"/>
        <v>3622.08</v>
      </c>
    </row>
    <row r="24" spans="1:8" ht="45" x14ac:dyDescent="0.25">
      <c r="A24" s="32" t="s">
        <v>1925</v>
      </c>
      <c r="B24" s="33">
        <v>8</v>
      </c>
      <c r="C24" s="32" t="s">
        <v>1940</v>
      </c>
      <c r="D24" s="32" t="s">
        <v>20</v>
      </c>
      <c r="E24" s="33" t="s">
        <v>1941</v>
      </c>
      <c r="F24" s="34">
        <v>1980</v>
      </c>
      <c r="G24" s="66">
        <v>127.8</v>
      </c>
      <c r="H24" s="35">
        <f t="shared" si="0"/>
        <v>253044</v>
      </c>
    </row>
    <row r="25" spans="1:8" ht="45" x14ac:dyDescent="0.25">
      <c r="A25" s="32" t="s">
        <v>1925</v>
      </c>
      <c r="B25" s="33">
        <v>9</v>
      </c>
      <c r="C25" s="32" t="s">
        <v>1942</v>
      </c>
      <c r="D25" s="32" t="s">
        <v>20</v>
      </c>
      <c r="E25" s="33" t="s">
        <v>1943</v>
      </c>
      <c r="F25" s="34">
        <v>10452</v>
      </c>
      <c r="G25" s="66">
        <v>29.98</v>
      </c>
      <c r="H25" s="35">
        <f t="shared" si="0"/>
        <v>313350.96000000002</v>
      </c>
    </row>
    <row r="26" spans="1:8" ht="101.25" x14ac:dyDescent="0.25">
      <c r="A26" s="32" t="s">
        <v>1925</v>
      </c>
      <c r="B26" s="33">
        <v>10</v>
      </c>
      <c r="C26" s="32" t="s">
        <v>1944</v>
      </c>
      <c r="D26" s="32" t="s">
        <v>20</v>
      </c>
      <c r="E26" s="33" t="s">
        <v>1945</v>
      </c>
      <c r="F26" s="34">
        <v>34</v>
      </c>
      <c r="G26" s="66">
        <v>218.35</v>
      </c>
      <c r="H26" s="35">
        <f t="shared" si="0"/>
        <v>7423.9</v>
      </c>
    </row>
    <row r="27" spans="1:8" ht="168.75" x14ac:dyDescent="0.25">
      <c r="A27" s="32" t="s">
        <v>1925</v>
      </c>
      <c r="B27" s="33">
        <v>11</v>
      </c>
      <c r="C27" s="32" t="s">
        <v>1946</v>
      </c>
      <c r="D27" s="32" t="s">
        <v>20</v>
      </c>
      <c r="E27" s="33" t="s">
        <v>1947</v>
      </c>
      <c r="F27" s="34">
        <v>602</v>
      </c>
      <c r="G27" s="66">
        <v>396.3</v>
      </c>
      <c r="H27" s="35">
        <f t="shared" si="0"/>
        <v>238572.6</v>
      </c>
    </row>
    <row r="28" spans="1:8" ht="90" x14ac:dyDescent="0.25">
      <c r="A28" s="32" t="s">
        <v>1925</v>
      </c>
      <c r="B28" s="33">
        <v>12</v>
      </c>
      <c r="C28" s="32" t="s">
        <v>1948</v>
      </c>
      <c r="D28" s="32" t="s">
        <v>10</v>
      </c>
      <c r="E28" s="33" t="s">
        <v>1949</v>
      </c>
      <c r="F28" s="34">
        <v>2</v>
      </c>
      <c r="G28" s="66">
        <v>583.30999999999995</v>
      </c>
      <c r="H28" s="35">
        <f t="shared" si="0"/>
        <v>1166.6199999999999</v>
      </c>
    </row>
    <row r="29" spans="1:8" ht="135" x14ac:dyDescent="0.25">
      <c r="A29" s="32" t="s">
        <v>1925</v>
      </c>
      <c r="B29" s="33">
        <v>13</v>
      </c>
      <c r="C29" s="32" t="s">
        <v>1950</v>
      </c>
      <c r="D29" s="32" t="s">
        <v>10</v>
      </c>
      <c r="E29" s="33" t="s">
        <v>1951</v>
      </c>
      <c r="F29" s="34">
        <v>62</v>
      </c>
      <c r="G29" s="66">
        <v>774.43</v>
      </c>
      <c r="H29" s="35">
        <f t="shared" si="0"/>
        <v>48014.66</v>
      </c>
    </row>
    <row r="30" spans="1:8" ht="45" x14ac:dyDescent="0.25">
      <c r="A30" s="32" t="s">
        <v>1925</v>
      </c>
      <c r="B30" s="33">
        <v>14</v>
      </c>
      <c r="C30" s="32" t="s">
        <v>1952</v>
      </c>
      <c r="D30" s="32" t="s">
        <v>10</v>
      </c>
      <c r="E30" s="33" t="s">
        <v>1953</v>
      </c>
      <c r="F30" s="34">
        <v>103</v>
      </c>
      <c r="G30" s="66">
        <v>105.3</v>
      </c>
      <c r="H30" s="35">
        <f t="shared" si="0"/>
        <v>10845.9</v>
      </c>
    </row>
    <row r="31" spans="1:8" ht="45" x14ac:dyDescent="0.25">
      <c r="A31" s="32" t="s">
        <v>1925</v>
      </c>
      <c r="B31" s="33">
        <v>15</v>
      </c>
      <c r="C31" s="32" t="s">
        <v>1954</v>
      </c>
      <c r="D31" s="32" t="s">
        <v>10</v>
      </c>
      <c r="E31" s="33" t="s">
        <v>1955</v>
      </c>
      <c r="F31" s="34">
        <v>147</v>
      </c>
      <c r="G31" s="66">
        <v>107.43</v>
      </c>
      <c r="H31" s="35">
        <f t="shared" si="0"/>
        <v>15792.21</v>
      </c>
    </row>
    <row r="32" spans="1:8" ht="78.75" x14ac:dyDescent="0.25">
      <c r="A32" s="32" t="s">
        <v>1925</v>
      </c>
      <c r="B32" s="33">
        <v>16</v>
      </c>
      <c r="C32" s="32" t="s">
        <v>1956</v>
      </c>
      <c r="D32" s="32" t="s">
        <v>1957</v>
      </c>
      <c r="E32" s="33" t="s">
        <v>1958</v>
      </c>
      <c r="F32" s="34">
        <v>54</v>
      </c>
      <c r="G32" s="66">
        <v>252.11</v>
      </c>
      <c r="H32" s="35">
        <f t="shared" si="0"/>
        <v>13613.94</v>
      </c>
    </row>
    <row r="33" spans="1:8" ht="45" x14ac:dyDescent="0.25">
      <c r="A33" s="32" t="s">
        <v>1925</v>
      </c>
      <c r="B33" s="33">
        <v>17</v>
      </c>
      <c r="C33" s="32" t="s">
        <v>1959</v>
      </c>
      <c r="D33" s="32" t="s">
        <v>10</v>
      </c>
      <c r="E33" s="33" t="s">
        <v>1960</v>
      </c>
      <c r="F33" s="34">
        <v>1650</v>
      </c>
      <c r="G33" s="66">
        <v>137.19999999999999</v>
      </c>
      <c r="H33" s="35">
        <f t="shared" si="0"/>
        <v>226380</v>
      </c>
    </row>
    <row r="34" spans="1:8" ht="33.75" x14ac:dyDescent="0.25">
      <c r="A34" s="32" t="s">
        <v>1925</v>
      </c>
      <c r="B34" s="33">
        <v>18</v>
      </c>
      <c r="C34" s="32" t="s">
        <v>1961</v>
      </c>
      <c r="D34" s="32" t="s">
        <v>20</v>
      </c>
      <c r="E34" s="33" t="s">
        <v>1962</v>
      </c>
      <c r="F34" s="34">
        <v>468</v>
      </c>
      <c r="G34" s="66">
        <v>200.52</v>
      </c>
      <c r="H34" s="35">
        <f t="shared" si="0"/>
        <v>93843.36</v>
      </c>
    </row>
    <row r="35" spans="1:8" x14ac:dyDescent="0.25">
      <c r="E35" s="30" t="s">
        <v>1923</v>
      </c>
      <c r="F35" s="30"/>
      <c r="G35" s="68"/>
      <c r="H35" s="36">
        <f>SUM(H17:H34)</f>
        <v>5229880.2700000023</v>
      </c>
    </row>
    <row r="37" spans="1:8" x14ac:dyDescent="0.25">
      <c r="C37" s="30" t="s">
        <v>1916</v>
      </c>
      <c r="D37" s="31" t="s">
        <v>173</v>
      </c>
      <c r="E37" s="30" t="s">
        <v>2375</v>
      </c>
    </row>
    <row r="38" spans="1:8" x14ac:dyDescent="0.25">
      <c r="C38" s="30" t="s">
        <v>1918</v>
      </c>
      <c r="D38" s="31" t="s">
        <v>1059</v>
      </c>
      <c r="E38" s="30" t="s">
        <v>1963</v>
      </c>
    </row>
    <row r="39" spans="1:8" x14ac:dyDescent="0.25">
      <c r="C39" s="30" t="s">
        <v>1964</v>
      </c>
      <c r="D39" s="31" t="s">
        <v>173</v>
      </c>
      <c r="E39" s="30" t="s">
        <v>1965</v>
      </c>
    </row>
    <row r="41" spans="1:8" ht="56.25" x14ac:dyDescent="0.25">
      <c r="A41" s="32" t="s">
        <v>1966</v>
      </c>
      <c r="B41" s="33">
        <v>1</v>
      </c>
      <c r="C41" s="32" t="s">
        <v>1967</v>
      </c>
      <c r="D41" s="32" t="s">
        <v>20</v>
      </c>
      <c r="E41" s="33" t="s">
        <v>1968</v>
      </c>
      <c r="F41" s="34">
        <v>5303</v>
      </c>
      <c r="G41" s="66">
        <v>150.91999999999999</v>
      </c>
      <c r="H41" s="35">
        <f t="shared" ref="H41:H48" si="1">ROUND(ROUND(G41,2)*ROUND(F41,3),2)</f>
        <v>800328.76</v>
      </c>
    </row>
    <row r="42" spans="1:8" ht="67.5" x14ac:dyDescent="0.25">
      <c r="A42" s="32" t="s">
        <v>1966</v>
      </c>
      <c r="B42" s="33">
        <v>2</v>
      </c>
      <c r="C42" s="32" t="s">
        <v>1969</v>
      </c>
      <c r="D42" s="32" t="s">
        <v>20</v>
      </c>
      <c r="E42" s="33" t="s">
        <v>1970</v>
      </c>
      <c r="F42" s="34">
        <v>5303</v>
      </c>
      <c r="G42" s="66">
        <v>171.5</v>
      </c>
      <c r="H42" s="35">
        <f t="shared" si="1"/>
        <v>909464.5</v>
      </c>
    </row>
    <row r="43" spans="1:8" ht="112.5" x14ac:dyDescent="0.25">
      <c r="A43" s="32" t="s">
        <v>1966</v>
      </c>
      <c r="B43" s="33">
        <v>3</v>
      </c>
      <c r="C43" s="32" t="s">
        <v>1971</v>
      </c>
      <c r="D43" s="32" t="s">
        <v>20</v>
      </c>
      <c r="E43" s="33" t="s">
        <v>1972</v>
      </c>
      <c r="F43" s="34">
        <v>950</v>
      </c>
      <c r="G43" s="66">
        <v>686</v>
      </c>
      <c r="H43" s="35">
        <f t="shared" si="1"/>
        <v>651700</v>
      </c>
    </row>
    <row r="44" spans="1:8" ht="112.5" x14ac:dyDescent="0.25">
      <c r="A44" s="32" t="s">
        <v>1966</v>
      </c>
      <c r="B44" s="33">
        <v>4</v>
      </c>
      <c r="C44" s="32" t="s">
        <v>1973</v>
      </c>
      <c r="D44" s="32" t="s">
        <v>20</v>
      </c>
      <c r="E44" s="33" t="s">
        <v>1974</v>
      </c>
      <c r="F44" s="34">
        <v>258</v>
      </c>
      <c r="G44" s="66">
        <v>2058</v>
      </c>
      <c r="H44" s="35">
        <f t="shared" si="1"/>
        <v>530964</v>
      </c>
    </row>
    <row r="45" spans="1:8" ht="409.5" x14ac:dyDescent="0.25">
      <c r="A45" s="32" t="s">
        <v>1966</v>
      </c>
      <c r="B45" s="33">
        <v>5</v>
      </c>
      <c r="C45" s="32" t="s">
        <v>1975</v>
      </c>
      <c r="D45" s="32" t="s">
        <v>1452</v>
      </c>
      <c r="E45" s="33" t="s">
        <v>1976</v>
      </c>
      <c r="F45" s="34">
        <v>1761</v>
      </c>
      <c r="G45" s="66">
        <v>2058</v>
      </c>
      <c r="H45" s="35">
        <f t="shared" si="1"/>
        <v>3624138</v>
      </c>
    </row>
    <row r="46" spans="1:8" ht="146.25" x14ac:dyDescent="0.25">
      <c r="A46" s="32" t="s">
        <v>1966</v>
      </c>
      <c r="B46" s="33">
        <v>6</v>
      </c>
      <c r="C46" s="32" t="s">
        <v>1977</v>
      </c>
      <c r="D46" s="32" t="s">
        <v>20</v>
      </c>
      <c r="E46" s="33" t="s">
        <v>1978</v>
      </c>
      <c r="F46" s="34">
        <v>4460</v>
      </c>
      <c r="G46" s="66">
        <v>194.62</v>
      </c>
      <c r="H46" s="35">
        <f t="shared" si="1"/>
        <v>868005.2</v>
      </c>
    </row>
    <row r="47" spans="1:8" ht="146.25" x14ac:dyDescent="0.25">
      <c r="A47" s="32" t="s">
        <v>1966</v>
      </c>
      <c r="B47" s="33">
        <v>7</v>
      </c>
      <c r="C47" s="32" t="s">
        <v>1979</v>
      </c>
      <c r="D47" s="32" t="s">
        <v>20</v>
      </c>
      <c r="E47" s="33" t="s">
        <v>1980</v>
      </c>
      <c r="F47" s="34">
        <v>843</v>
      </c>
      <c r="G47" s="66">
        <v>229.12</v>
      </c>
      <c r="H47" s="35">
        <f t="shared" si="1"/>
        <v>193148.16</v>
      </c>
    </row>
    <row r="48" spans="1:8" ht="56.25" x14ac:dyDescent="0.25">
      <c r="A48" s="32" t="s">
        <v>1966</v>
      </c>
      <c r="B48" s="33">
        <v>8</v>
      </c>
      <c r="C48" s="32" t="s">
        <v>1981</v>
      </c>
      <c r="D48" s="32" t="s">
        <v>38</v>
      </c>
      <c r="E48" s="33" t="s">
        <v>1982</v>
      </c>
      <c r="F48" s="34">
        <v>663</v>
      </c>
      <c r="G48" s="66">
        <v>19.690000000000001</v>
      </c>
      <c r="H48" s="35">
        <f t="shared" si="1"/>
        <v>13054.47</v>
      </c>
    </row>
    <row r="49" spans="1:8" x14ac:dyDescent="0.25">
      <c r="E49" s="30" t="s">
        <v>1923</v>
      </c>
      <c r="F49" s="30"/>
      <c r="G49" s="68"/>
      <c r="H49" s="36">
        <f>SUM(H41:H48)</f>
        <v>7590803.0899999999</v>
      </c>
    </row>
    <row r="51" spans="1:8" x14ac:dyDescent="0.25">
      <c r="C51" s="30" t="s">
        <v>1916</v>
      </c>
      <c r="D51" s="31" t="s">
        <v>173</v>
      </c>
      <c r="E51" s="30" t="s">
        <v>2375</v>
      </c>
    </row>
    <row r="52" spans="1:8" x14ac:dyDescent="0.25">
      <c r="C52" s="30" t="s">
        <v>1918</v>
      </c>
      <c r="D52" s="31" t="s">
        <v>1059</v>
      </c>
      <c r="E52" s="30" t="s">
        <v>1963</v>
      </c>
    </row>
    <row r="53" spans="1:8" x14ac:dyDescent="0.25">
      <c r="C53" s="30" t="s">
        <v>1964</v>
      </c>
      <c r="D53" s="31" t="s">
        <v>663</v>
      </c>
      <c r="E53" s="30" t="s">
        <v>1983</v>
      </c>
    </row>
    <row r="55" spans="1:8" ht="22.5" x14ac:dyDescent="0.25">
      <c r="A55" s="32" t="s">
        <v>1984</v>
      </c>
      <c r="B55" s="33">
        <v>1</v>
      </c>
      <c r="C55" s="32" t="s">
        <v>1985</v>
      </c>
      <c r="D55" s="32" t="s">
        <v>20</v>
      </c>
      <c r="E55" s="33" t="s">
        <v>1986</v>
      </c>
      <c r="F55" s="34">
        <v>350</v>
      </c>
      <c r="G55" s="66">
        <v>27.44</v>
      </c>
      <c r="H55" s="35">
        <f t="shared" ref="H55:H62" si="2">ROUND(ROUND(G55,2)*ROUND(F55,3),2)</f>
        <v>9604</v>
      </c>
    </row>
    <row r="56" spans="1:8" ht="33.75" x14ac:dyDescent="0.25">
      <c r="A56" s="32" t="s">
        <v>1984</v>
      </c>
      <c r="B56" s="33">
        <v>2</v>
      </c>
      <c r="C56" s="32" t="s">
        <v>1987</v>
      </c>
      <c r="D56" s="32" t="s">
        <v>10</v>
      </c>
      <c r="E56" s="33" t="s">
        <v>1988</v>
      </c>
      <c r="F56" s="34">
        <v>1650</v>
      </c>
      <c r="G56" s="66">
        <v>240.1</v>
      </c>
      <c r="H56" s="35">
        <f t="shared" si="2"/>
        <v>396165</v>
      </c>
    </row>
    <row r="57" spans="1:8" ht="67.5" x14ac:dyDescent="0.25">
      <c r="A57" s="32" t="s">
        <v>1984</v>
      </c>
      <c r="B57" s="33">
        <v>3</v>
      </c>
      <c r="C57" s="32" t="s">
        <v>1989</v>
      </c>
      <c r="D57" s="32" t="s">
        <v>25</v>
      </c>
      <c r="E57" s="33" t="s">
        <v>1990</v>
      </c>
      <c r="F57" s="34">
        <v>177</v>
      </c>
      <c r="G57" s="66">
        <v>6891.49</v>
      </c>
      <c r="H57" s="35">
        <f t="shared" si="2"/>
        <v>1219793.73</v>
      </c>
    </row>
    <row r="58" spans="1:8" ht="101.25" x14ac:dyDescent="0.25">
      <c r="A58" s="32" t="s">
        <v>1984</v>
      </c>
      <c r="B58" s="33">
        <v>4</v>
      </c>
      <c r="C58" s="32" t="s">
        <v>1991</v>
      </c>
      <c r="D58" s="32" t="s">
        <v>20</v>
      </c>
      <c r="E58" s="33" t="s">
        <v>1992</v>
      </c>
      <c r="F58" s="34">
        <v>3621</v>
      </c>
      <c r="G58" s="66">
        <v>1023.65</v>
      </c>
      <c r="H58" s="35">
        <f t="shared" si="2"/>
        <v>3706636.65</v>
      </c>
    </row>
    <row r="59" spans="1:8" ht="33.75" x14ac:dyDescent="0.25">
      <c r="A59" s="32" t="s">
        <v>1984</v>
      </c>
      <c r="B59" s="33">
        <v>5</v>
      </c>
      <c r="C59" s="32" t="s">
        <v>1993</v>
      </c>
      <c r="D59" s="32" t="s">
        <v>20</v>
      </c>
      <c r="E59" s="33" t="s">
        <v>1994</v>
      </c>
      <c r="F59" s="34">
        <v>17</v>
      </c>
      <c r="G59" s="66">
        <v>114.29</v>
      </c>
      <c r="H59" s="35">
        <f t="shared" si="2"/>
        <v>1942.93</v>
      </c>
    </row>
    <row r="60" spans="1:8" ht="146.25" x14ac:dyDescent="0.25">
      <c r="A60" s="32" t="s">
        <v>1984</v>
      </c>
      <c r="B60" s="33">
        <v>6</v>
      </c>
      <c r="C60" s="32" t="s">
        <v>1995</v>
      </c>
      <c r="D60" s="32" t="s">
        <v>1452</v>
      </c>
      <c r="E60" s="33" t="s">
        <v>1996</v>
      </c>
      <c r="F60" s="34">
        <v>300</v>
      </c>
      <c r="G60" s="66">
        <v>242.09</v>
      </c>
      <c r="H60" s="35">
        <f t="shared" si="2"/>
        <v>72627</v>
      </c>
    </row>
    <row r="61" spans="1:8" ht="67.5" x14ac:dyDescent="0.25">
      <c r="A61" s="32" t="s">
        <v>1984</v>
      </c>
      <c r="B61" s="33">
        <v>7</v>
      </c>
      <c r="C61" s="32" t="s">
        <v>1997</v>
      </c>
      <c r="D61" s="32" t="s">
        <v>20</v>
      </c>
      <c r="E61" s="33" t="s">
        <v>1998</v>
      </c>
      <c r="F61" s="34">
        <v>1800</v>
      </c>
      <c r="G61" s="66">
        <v>411.6</v>
      </c>
      <c r="H61" s="35">
        <f t="shared" si="2"/>
        <v>740880</v>
      </c>
    </row>
    <row r="62" spans="1:8" ht="67.5" x14ac:dyDescent="0.25">
      <c r="A62" s="32" t="s">
        <v>1984</v>
      </c>
      <c r="B62" s="33">
        <v>8</v>
      </c>
      <c r="C62" s="32" t="s">
        <v>1999</v>
      </c>
      <c r="D62" s="32" t="s">
        <v>20</v>
      </c>
      <c r="E62" s="33" t="s">
        <v>2000</v>
      </c>
      <c r="F62" s="34">
        <v>331</v>
      </c>
      <c r="G62" s="66">
        <v>343</v>
      </c>
      <c r="H62" s="35">
        <f t="shared" si="2"/>
        <v>113533</v>
      </c>
    </row>
    <row r="63" spans="1:8" x14ac:dyDescent="0.25">
      <c r="E63" s="30" t="s">
        <v>1923</v>
      </c>
      <c r="F63" s="30"/>
      <c r="G63" s="67"/>
      <c r="H63" s="36">
        <f>SUM(H55:H62)</f>
        <v>6261182.3099999996</v>
      </c>
    </row>
    <row r="65" spans="1:8" x14ac:dyDescent="0.25">
      <c r="C65" s="30" t="s">
        <v>1916</v>
      </c>
      <c r="D65" s="31" t="s">
        <v>173</v>
      </c>
      <c r="E65" s="30" t="s">
        <v>2375</v>
      </c>
    </row>
    <row r="66" spans="1:8" x14ac:dyDescent="0.25">
      <c r="C66" s="30" t="s">
        <v>1918</v>
      </c>
      <c r="D66" s="31" t="s">
        <v>1059</v>
      </c>
      <c r="E66" s="30" t="s">
        <v>1963</v>
      </c>
    </row>
    <row r="67" spans="1:8" x14ac:dyDescent="0.25">
      <c r="C67" s="30" t="s">
        <v>1964</v>
      </c>
      <c r="D67" s="31" t="s">
        <v>740</v>
      </c>
      <c r="E67" s="30" t="s">
        <v>2001</v>
      </c>
    </row>
    <row r="69" spans="1:8" ht="112.5" x14ac:dyDescent="0.25">
      <c r="A69" s="32" t="s">
        <v>2002</v>
      </c>
      <c r="B69" s="33">
        <v>1</v>
      </c>
      <c r="C69" s="32" t="s">
        <v>2003</v>
      </c>
      <c r="D69" s="32" t="s">
        <v>20</v>
      </c>
      <c r="E69" s="33" t="s">
        <v>2004</v>
      </c>
      <c r="F69" s="34">
        <v>15223</v>
      </c>
      <c r="G69" s="66">
        <v>417.64</v>
      </c>
      <c r="H69" s="35">
        <f t="shared" ref="H69:H82" si="3">ROUND(ROUND(G69,2)*ROUND(F69,3),2)</f>
        <v>6357733.7199999997</v>
      </c>
    </row>
    <row r="70" spans="1:8" ht="101.25" x14ac:dyDescent="0.25">
      <c r="A70" s="32" t="s">
        <v>2002</v>
      </c>
      <c r="B70" s="33">
        <v>2</v>
      </c>
      <c r="C70" s="32" t="s">
        <v>2005</v>
      </c>
      <c r="D70" s="32" t="s">
        <v>20</v>
      </c>
      <c r="E70" s="33" t="s">
        <v>2006</v>
      </c>
      <c r="F70" s="34">
        <v>357</v>
      </c>
      <c r="G70" s="66">
        <v>240.1</v>
      </c>
      <c r="H70" s="35">
        <f t="shared" si="3"/>
        <v>85715.7</v>
      </c>
    </row>
    <row r="71" spans="1:8" ht="112.5" x14ac:dyDescent="0.25">
      <c r="A71" s="32" t="s">
        <v>2002</v>
      </c>
      <c r="B71" s="33">
        <v>3</v>
      </c>
      <c r="C71" s="32" t="s">
        <v>2007</v>
      </c>
      <c r="D71" s="32" t="s">
        <v>20</v>
      </c>
      <c r="E71" s="33" t="s">
        <v>2008</v>
      </c>
      <c r="F71" s="34">
        <v>8941</v>
      </c>
      <c r="G71" s="66">
        <v>205.8</v>
      </c>
      <c r="H71" s="35">
        <f t="shared" si="3"/>
        <v>1840057.8</v>
      </c>
    </row>
    <row r="72" spans="1:8" ht="56.25" x14ac:dyDescent="0.25">
      <c r="A72" s="32" t="s">
        <v>2002</v>
      </c>
      <c r="B72" s="33">
        <v>4</v>
      </c>
      <c r="C72" s="32" t="s">
        <v>2009</v>
      </c>
      <c r="D72" s="32" t="s">
        <v>20</v>
      </c>
      <c r="E72" s="33" t="s">
        <v>2010</v>
      </c>
      <c r="F72" s="34">
        <v>6354</v>
      </c>
      <c r="G72" s="66">
        <v>109.76</v>
      </c>
      <c r="H72" s="35">
        <f t="shared" si="3"/>
        <v>697415.04</v>
      </c>
    </row>
    <row r="73" spans="1:8" ht="56.25" x14ac:dyDescent="0.25">
      <c r="A73" s="32" t="s">
        <v>2002</v>
      </c>
      <c r="B73" s="33">
        <v>5</v>
      </c>
      <c r="C73" s="32" t="s">
        <v>2011</v>
      </c>
      <c r="D73" s="32" t="s">
        <v>1452</v>
      </c>
      <c r="E73" s="33" t="s">
        <v>2012</v>
      </c>
      <c r="F73" s="34">
        <v>77</v>
      </c>
      <c r="G73" s="66">
        <v>227.48</v>
      </c>
      <c r="H73" s="35">
        <f t="shared" si="3"/>
        <v>17515.96</v>
      </c>
    </row>
    <row r="74" spans="1:8" ht="67.5" x14ac:dyDescent="0.25">
      <c r="A74" s="32" t="s">
        <v>2002</v>
      </c>
      <c r="B74" s="33">
        <v>6</v>
      </c>
      <c r="C74" s="32" t="s">
        <v>2013</v>
      </c>
      <c r="D74" s="32" t="s">
        <v>20</v>
      </c>
      <c r="E74" s="33" t="s">
        <v>2014</v>
      </c>
      <c r="F74" s="34">
        <v>945</v>
      </c>
      <c r="G74" s="66">
        <v>208.27</v>
      </c>
      <c r="H74" s="35">
        <f t="shared" si="3"/>
        <v>196815.15</v>
      </c>
    </row>
    <row r="75" spans="1:8" ht="75.75" customHeight="1" x14ac:dyDescent="0.25">
      <c r="A75" s="32" t="s">
        <v>2002</v>
      </c>
      <c r="B75" s="33">
        <v>7</v>
      </c>
      <c r="C75" s="32" t="s">
        <v>2015</v>
      </c>
      <c r="D75" s="32" t="s">
        <v>20</v>
      </c>
      <c r="E75" s="33" t="s">
        <v>2016</v>
      </c>
      <c r="F75" s="34">
        <v>150</v>
      </c>
      <c r="G75" s="66">
        <v>183.09</v>
      </c>
      <c r="H75" s="35">
        <f t="shared" si="3"/>
        <v>27463.5</v>
      </c>
    </row>
    <row r="76" spans="1:8" ht="114.75" customHeight="1" x14ac:dyDescent="0.25">
      <c r="A76" s="32" t="s">
        <v>2002</v>
      </c>
      <c r="B76" s="33">
        <v>8</v>
      </c>
      <c r="C76" s="32" t="s">
        <v>2017</v>
      </c>
      <c r="D76" s="32" t="s">
        <v>2018</v>
      </c>
      <c r="E76" s="33" t="s">
        <v>2019</v>
      </c>
      <c r="F76" s="34">
        <v>100</v>
      </c>
      <c r="G76" s="66">
        <v>377.64</v>
      </c>
      <c r="H76" s="35">
        <f t="shared" si="3"/>
        <v>37764</v>
      </c>
    </row>
    <row r="77" spans="1:8" ht="157.5" x14ac:dyDescent="0.25">
      <c r="A77" s="32" t="s">
        <v>2002</v>
      </c>
      <c r="B77" s="33">
        <v>9</v>
      </c>
      <c r="C77" s="32" t="s">
        <v>2020</v>
      </c>
      <c r="D77" s="32" t="s">
        <v>2018</v>
      </c>
      <c r="E77" s="33" t="s">
        <v>2021</v>
      </c>
      <c r="F77" s="34">
        <v>100</v>
      </c>
      <c r="G77" s="66">
        <v>421.34</v>
      </c>
      <c r="H77" s="35">
        <f t="shared" si="3"/>
        <v>42134</v>
      </c>
    </row>
    <row r="78" spans="1:8" ht="90" x14ac:dyDescent="0.25">
      <c r="A78" s="32" t="s">
        <v>2002</v>
      </c>
      <c r="B78" s="33">
        <v>10</v>
      </c>
      <c r="C78" s="32" t="s">
        <v>2022</v>
      </c>
      <c r="D78" s="32" t="s">
        <v>20</v>
      </c>
      <c r="E78" s="33" t="s">
        <v>2023</v>
      </c>
      <c r="F78" s="34">
        <v>108</v>
      </c>
      <c r="G78" s="66">
        <v>232.76</v>
      </c>
      <c r="H78" s="35">
        <f t="shared" si="3"/>
        <v>25138.080000000002</v>
      </c>
    </row>
    <row r="79" spans="1:8" ht="33.75" x14ac:dyDescent="0.25">
      <c r="A79" s="32" t="s">
        <v>2002</v>
      </c>
      <c r="B79" s="33">
        <v>11</v>
      </c>
      <c r="C79" s="32" t="s">
        <v>2024</v>
      </c>
      <c r="D79" s="32" t="s">
        <v>10</v>
      </c>
      <c r="E79" s="33" t="s">
        <v>2025</v>
      </c>
      <c r="F79" s="34">
        <v>200</v>
      </c>
      <c r="G79" s="66">
        <v>205.8</v>
      </c>
      <c r="H79" s="35">
        <f t="shared" si="3"/>
        <v>41160</v>
      </c>
    </row>
    <row r="80" spans="1:8" ht="22.5" x14ac:dyDescent="0.25">
      <c r="A80" s="32" t="s">
        <v>2002</v>
      </c>
      <c r="B80" s="33">
        <v>12</v>
      </c>
      <c r="C80" s="32" t="s">
        <v>2026</v>
      </c>
      <c r="D80" s="32" t="s">
        <v>10</v>
      </c>
      <c r="E80" s="33" t="s">
        <v>2027</v>
      </c>
      <c r="F80" s="34">
        <v>3652</v>
      </c>
      <c r="G80" s="66">
        <v>12.01</v>
      </c>
      <c r="H80" s="35">
        <f t="shared" si="3"/>
        <v>43860.52</v>
      </c>
    </row>
    <row r="81" spans="1:8" ht="33.75" x14ac:dyDescent="0.25">
      <c r="A81" s="32" t="s">
        <v>2002</v>
      </c>
      <c r="B81" s="33">
        <v>13</v>
      </c>
      <c r="C81" s="32" t="s">
        <v>2028</v>
      </c>
      <c r="D81" s="32" t="s">
        <v>10</v>
      </c>
      <c r="E81" s="33" t="s">
        <v>2029</v>
      </c>
      <c r="F81" s="34">
        <v>200</v>
      </c>
      <c r="G81" s="66">
        <v>15.64</v>
      </c>
      <c r="H81" s="35">
        <f t="shared" si="3"/>
        <v>3128</v>
      </c>
    </row>
    <row r="82" spans="1:8" ht="22.5" x14ac:dyDescent="0.25">
      <c r="A82" s="32" t="s">
        <v>2002</v>
      </c>
      <c r="B82" s="33">
        <v>14</v>
      </c>
      <c r="C82" s="32" t="s">
        <v>2030</v>
      </c>
      <c r="D82" s="32" t="s">
        <v>10</v>
      </c>
      <c r="E82" s="33" t="s">
        <v>2031</v>
      </c>
      <c r="F82" s="34">
        <v>200</v>
      </c>
      <c r="G82" s="66">
        <v>71.62</v>
      </c>
      <c r="H82" s="35">
        <f t="shared" si="3"/>
        <v>14324</v>
      </c>
    </row>
    <row r="83" spans="1:8" x14ac:dyDescent="0.25">
      <c r="E83" s="30" t="s">
        <v>1923</v>
      </c>
      <c r="F83" s="30"/>
      <c r="G83" s="67"/>
      <c r="H83" s="36">
        <f>SUM(H69:H82)</f>
        <v>9430225.4700000007</v>
      </c>
    </row>
    <row r="85" spans="1:8" x14ac:dyDescent="0.25">
      <c r="C85" s="30" t="s">
        <v>1916</v>
      </c>
      <c r="D85" s="31" t="s">
        <v>173</v>
      </c>
      <c r="E85" s="30" t="s">
        <v>2375</v>
      </c>
    </row>
    <row r="86" spans="1:8" x14ac:dyDescent="0.25">
      <c r="C86" s="30" t="s">
        <v>1918</v>
      </c>
      <c r="D86" s="31" t="s">
        <v>1090</v>
      </c>
      <c r="E86" s="30" t="s">
        <v>2032</v>
      </c>
    </row>
    <row r="87" spans="1:8" x14ac:dyDescent="0.25">
      <c r="C87" s="30" t="s">
        <v>1964</v>
      </c>
      <c r="D87" s="31" t="s">
        <v>999</v>
      </c>
      <c r="E87" s="30" t="s">
        <v>2033</v>
      </c>
    </row>
    <row r="89" spans="1:8" ht="33.75" x14ac:dyDescent="0.25">
      <c r="A89" s="32" t="s">
        <v>2034</v>
      </c>
      <c r="B89" s="33">
        <v>1</v>
      </c>
      <c r="C89" s="32" t="s">
        <v>2035</v>
      </c>
      <c r="D89" s="32" t="s">
        <v>20</v>
      </c>
      <c r="E89" s="33" t="s">
        <v>2036</v>
      </c>
      <c r="F89" s="34">
        <v>1413</v>
      </c>
      <c r="G89" s="66">
        <v>45.76</v>
      </c>
      <c r="H89" s="35">
        <f t="shared" ref="H89:H99" si="4">ROUND(ROUND(G89,2)*ROUND(F89,3),2)</f>
        <v>64658.879999999997</v>
      </c>
    </row>
    <row r="90" spans="1:8" ht="33.75" x14ac:dyDescent="0.25">
      <c r="A90" s="32" t="s">
        <v>2034</v>
      </c>
      <c r="B90" s="33">
        <v>2</v>
      </c>
      <c r="C90" s="32" t="s">
        <v>2037</v>
      </c>
      <c r="D90" s="32" t="s">
        <v>20</v>
      </c>
      <c r="E90" s="33" t="s">
        <v>2038</v>
      </c>
      <c r="F90" s="34">
        <v>120</v>
      </c>
      <c r="G90" s="66">
        <v>45.07</v>
      </c>
      <c r="H90" s="35">
        <f t="shared" si="4"/>
        <v>5408.4</v>
      </c>
    </row>
    <row r="91" spans="1:8" ht="33.75" x14ac:dyDescent="0.25">
      <c r="A91" s="32" t="s">
        <v>2034</v>
      </c>
      <c r="B91" s="33">
        <v>3</v>
      </c>
      <c r="C91" s="32" t="s">
        <v>2039</v>
      </c>
      <c r="D91" s="32" t="s">
        <v>20</v>
      </c>
      <c r="E91" s="33" t="s">
        <v>2040</v>
      </c>
      <c r="F91" s="34">
        <v>3225</v>
      </c>
      <c r="G91" s="66">
        <v>36.22</v>
      </c>
      <c r="H91" s="35">
        <f t="shared" si="4"/>
        <v>116809.5</v>
      </c>
    </row>
    <row r="92" spans="1:8" ht="33.75" x14ac:dyDescent="0.25">
      <c r="A92" s="32" t="s">
        <v>2034</v>
      </c>
      <c r="B92" s="33">
        <v>4</v>
      </c>
      <c r="C92" s="32" t="s">
        <v>2041</v>
      </c>
      <c r="D92" s="32" t="s">
        <v>20</v>
      </c>
      <c r="E92" s="33" t="s">
        <v>2042</v>
      </c>
      <c r="F92" s="34">
        <v>120</v>
      </c>
      <c r="G92" s="66">
        <v>51.38</v>
      </c>
      <c r="H92" s="35">
        <f t="shared" si="4"/>
        <v>6165.6</v>
      </c>
    </row>
    <row r="93" spans="1:8" ht="22.5" x14ac:dyDescent="0.25">
      <c r="A93" s="32" t="s">
        <v>2034</v>
      </c>
      <c r="B93" s="33">
        <v>5</v>
      </c>
      <c r="C93" s="32" t="s">
        <v>2043</v>
      </c>
      <c r="D93" s="32" t="s">
        <v>20</v>
      </c>
      <c r="E93" s="33" t="s">
        <v>2044</v>
      </c>
      <c r="F93" s="34">
        <v>31975</v>
      </c>
      <c r="G93" s="66">
        <v>34.229999999999997</v>
      </c>
      <c r="H93" s="35">
        <f t="shared" si="4"/>
        <v>1094504.25</v>
      </c>
    </row>
    <row r="94" spans="1:8" ht="22.5" x14ac:dyDescent="0.25">
      <c r="A94" s="32" t="s">
        <v>2034</v>
      </c>
      <c r="B94" s="33">
        <v>6</v>
      </c>
      <c r="C94" s="32" t="s">
        <v>2045</v>
      </c>
      <c r="D94" s="32" t="s">
        <v>20</v>
      </c>
      <c r="E94" s="33" t="s">
        <v>2046</v>
      </c>
      <c r="F94" s="34">
        <v>9595</v>
      </c>
      <c r="G94" s="66">
        <v>33.409999999999997</v>
      </c>
      <c r="H94" s="35">
        <f t="shared" si="4"/>
        <v>320568.95</v>
      </c>
    </row>
    <row r="95" spans="1:8" ht="22.5" x14ac:dyDescent="0.25">
      <c r="A95" s="32" t="s">
        <v>2034</v>
      </c>
      <c r="B95" s="33">
        <v>7</v>
      </c>
      <c r="C95" s="32" t="s">
        <v>2047</v>
      </c>
      <c r="D95" s="32" t="s">
        <v>20</v>
      </c>
      <c r="E95" s="33" t="s">
        <v>2048</v>
      </c>
      <c r="F95" s="34">
        <v>382</v>
      </c>
      <c r="G95" s="66">
        <v>50.9</v>
      </c>
      <c r="H95" s="35">
        <f t="shared" si="4"/>
        <v>19443.8</v>
      </c>
    </row>
    <row r="96" spans="1:8" ht="33.75" x14ac:dyDescent="0.25">
      <c r="A96" s="32" t="s">
        <v>2034</v>
      </c>
      <c r="B96" s="33">
        <v>8</v>
      </c>
      <c r="C96" s="32" t="s">
        <v>2049</v>
      </c>
      <c r="D96" s="32" t="s">
        <v>20</v>
      </c>
      <c r="E96" s="33" t="s">
        <v>2050</v>
      </c>
      <c r="F96" s="34">
        <v>30</v>
      </c>
      <c r="G96" s="66">
        <v>114.15</v>
      </c>
      <c r="H96" s="35">
        <f t="shared" si="4"/>
        <v>3424.5</v>
      </c>
    </row>
    <row r="97" spans="1:8" ht="33.75" x14ac:dyDescent="0.25">
      <c r="A97" s="32" t="s">
        <v>2034</v>
      </c>
      <c r="B97" s="33">
        <v>9</v>
      </c>
      <c r="C97" s="32" t="s">
        <v>2051</v>
      </c>
      <c r="D97" s="32" t="s">
        <v>20</v>
      </c>
      <c r="E97" s="33" t="s">
        <v>2052</v>
      </c>
      <c r="F97" s="34">
        <v>508</v>
      </c>
      <c r="G97" s="66">
        <v>114.91</v>
      </c>
      <c r="H97" s="35">
        <f t="shared" si="4"/>
        <v>58374.28</v>
      </c>
    </row>
    <row r="98" spans="1:8" ht="33.75" x14ac:dyDescent="0.25">
      <c r="A98" s="32" t="s">
        <v>2034</v>
      </c>
      <c r="B98" s="33">
        <v>10</v>
      </c>
      <c r="C98" s="32" t="s">
        <v>2053</v>
      </c>
      <c r="D98" s="32" t="s">
        <v>20</v>
      </c>
      <c r="E98" s="33" t="s">
        <v>2054</v>
      </c>
      <c r="F98" s="34">
        <v>200</v>
      </c>
      <c r="G98" s="66">
        <v>64.42</v>
      </c>
      <c r="H98" s="35">
        <f t="shared" si="4"/>
        <v>12884</v>
      </c>
    </row>
    <row r="99" spans="1:8" ht="101.25" x14ac:dyDescent="0.25">
      <c r="A99" s="32" t="s">
        <v>2034</v>
      </c>
      <c r="B99" s="33">
        <v>11</v>
      </c>
      <c r="C99" s="32" t="s">
        <v>2055</v>
      </c>
      <c r="D99" s="32" t="s">
        <v>20</v>
      </c>
      <c r="E99" s="33" t="s">
        <v>2056</v>
      </c>
      <c r="F99" s="34">
        <v>2319</v>
      </c>
      <c r="G99" s="66">
        <v>253.89</v>
      </c>
      <c r="H99" s="35">
        <f t="shared" si="4"/>
        <v>588770.91</v>
      </c>
    </row>
    <row r="100" spans="1:8" x14ac:dyDescent="0.25">
      <c r="E100" s="30" t="s">
        <v>1923</v>
      </c>
      <c r="F100" s="30"/>
      <c r="G100" s="67"/>
      <c r="H100" s="36">
        <f>SUM(H89:H99)</f>
        <v>2291013.0699999998</v>
      </c>
    </row>
    <row r="102" spans="1:8" x14ac:dyDescent="0.25">
      <c r="C102" s="30" t="s">
        <v>1916</v>
      </c>
      <c r="D102" s="31" t="s">
        <v>173</v>
      </c>
      <c r="E102" s="30" t="s">
        <v>2375</v>
      </c>
    </row>
    <row r="103" spans="1:8" x14ac:dyDescent="0.25">
      <c r="C103" s="30" t="s">
        <v>1918</v>
      </c>
      <c r="D103" s="31" t="s">
        <v>1090</v>
      </c>
      <c r="E103" s="30" t="s">
        <v>2032</v>
      </c>
    </row>
    <row r="104" spans="1:8" x14ac:dyDescent="0.25">
      <c r="C104" s="30" t="s">
        <v>1964</v>
      </c>
      <c r="D104" s="31" t="s">
        <v>1020</v>
      </c>
      <c r="E104" s="30" t="s">
        <v>2057</v>
      </c>
    </row>
    <row r="106" spans="1:8" ht="78.75" x14ac:dyDescent="0.25">
      <c r="A106" s="32" t="s">
        <v>2058</v>
      </c>
      <c r="B106" s="33">
        <v>1</v>
      </c>
      <c r="C106" s="32" t="s">
        <v>2059</v>
      </c>
      <c r="D106" s="32" t="s">
        <v>20</v>
      </c>
      <c r="E106" s="33" t="s">
        <v>2060</v>
      </c>
      <c r="F106" s="34">
        <v>3105</v>
      </c>
      <c r="G106" s="66">
        <v>219.52</v>
      </c>
      <c r="H106" s="35">
        <f t="shared" ref="H106:H113" si="5">ROUND(ROUND(G106,2)*ROUND(F106,3),2)</f>
        <v>681609.6</v>
      </c>
    </row>
    <row r="107" spans="1:8" ht="78.75" x14ac:dyDescent="0.25">
      <c r="A107" s="32" t="s">
        <v>2058</v>
      </c>
      <c r="B107" s="33">
        <v>2</v>
      </c>
      <c r="C107" s="32" t="s">
        <v>2061</v>
      </c>
      <c r="D107" s="32" t="s">
        <v>20</v>
      </c>
      <c r="E107" s="33" t="s">
        <v>2062</v>
      </c>
      <c r="F107" s="34">
        <v>11740</v>
      </c>
      <c r="G107" s="66">
        <v>205.46</v>
      </c>
      <c r="H107" s="35">
        <f t="shared" si="5"/>
        <v>2412100.4</v>
      </c>
    </row>
    <row r="108" spans="1:8" ht="33.75" x14ac:dyDescent="0.25">
      <c r="A108" s="32" t="s">
        <v>2058</v>
      </c>
      <c r="B108" s="33">
        <v>3</v>
      </c>
      <c r="C108" s="32" t="s">
        <v>2063</v>
      </c>
      <c r="D108" s="32" t="s">
        <v>2064</v>
      </c>
      <c r="E108" s="33" t="s">
        <v>2065</v>
      </c>
      <c r="F108" s="34">
        <v>240</v>
      </c>
      <c r="G108" s="66">
        <v>131.78</v>
      </c>
      <c r="H108" s="35">
        <f t="shared" si="5"/>
        <v>31627.200000000001</v>
      </c>
    </row>
    <row r="109" spans="1:8" ht="33.75" x14ac:dyDescent="0.25">
      <c r="A109" s="32" t="s">
        <v>2058</v>
      </c>
      <c r="B109" s="33">
        <v>4</v>
      </c>
      <c r="C109" s="32" t="s">
        <v>2066</v>
      </c>
      <c r="D109" s="32" t="s">
        <v>2064</v>
      </c>
      <c r="E109" s="33" t="s">
        <v>2067</v>
      </c>
      <c r="F109" s="34">
        <v>3600</v>
      </c>
      <c r="G109" s="66">
        <v>64.349999999999994</v>
      </c>
      <c r="H109" s="35">
        <f t="shared" si="5"/>
        <v>231660</v>
      </c>
    </row>
    <row r="110" spans="1:8" ht="90" x14ac:dyDescent="0.25">
      <c r="A110" s="32" t="s">
        <v>2058</v>
      </c>
      <c r="B110" s="33">
        <v>6</v>
      </c>
      <c r="C110" s="32" t="s">
        <v>2068</v>
      </c>
      <c r="D110" s="32" t="s">
        <v>20</v>
      </c>
      <c r="E110" s="33" t="s">
        <v>2069</v>
      </c>
      <c r="F110" s="34">
        <v>8941</v>
      </c>
      <c r="G110" s="66">
        <v>294.64</v>
      </c>
      <c r="H110" s="35">
        <f t="shared" si="5"/>
        <v>2634376.2400000002</v>
      </c>
    </row>
    <row r="111" spans="1:8" ht="67.5" x14ac:dyDescent="0.25">
      <c r="A111" s="32" t="s">
        <v>2058</v>
      </c>
      <c r="B111" s="33">
        <v>7</v>
      </c>
      <c r="C111" s="32" t="s">
        <v>2070</v>
      </c>
      <c r="D111" s="32" t="s">
        <v>20</v>
      </c>
      <c r="E111" s="33" t="s">
        <v>2071</v>
      </c>
      <c r="F111" s="34">
        <v>130</v>
      </c>
      <c r="G111" s="66">
        <v>505.79</v>
      </c>
      <c r="H111" s="35">
        <f t="shared" si="5"/>
        <v>65752.7</v>
      </c>
    </row>
    <row r="112" spans="1:8" ht="101.25" x14ac:dyDescent="0.25">
      <c r="A112" s="32" t="s">
        <v>2058</v>
      </c>
      <c r="B112" s="33">
        <v>8</v>
      </c>
      <c r="C112" s="32" t="s">
        <v>2072</v>
      </c>
      <c r="D112" s="32" t="s">
        <v>20</v>
      </c>
      <c r="E112" s="33" t="s">
        <v>2073</v>
      </c>
      <c r="F112" s="34">
        <v>686</v>
      </c>
      <c r="G112" s="66">
        <v>527.47</v>
      </c>
      <c r="H112" s="35">
        <f t="shared" si="5"/>
        <v>361844.42</v>
      </c>
    </row>
    <row r="113" spans="1:8" ht="67.5" x14ac:dyDescent="0.25">
      <c r="A113" s="32" t="s">
        <v>2058</v>
      </c>
      <c r="B113" s="33">
        <v>9</v>
      </c>
      <c r="C113" s="32" t="s">
        <v>2074</v>
      </c>
      <c r="D113" s="32" t="s">
        <v>20</v>
      </c>
      <c r="E113" s="33" t="s">
        <v>2075</v>
      </c>
      <c r="F113" s="34">
        <v>382</v>
      </c>
      <c r="G113" s="66">
        <v>143.99</v>
      </c>
      <c r="H113" s="35">
        <f t="shared" si="5"/>
        <v>55004.18</v>
      </c>
    </row>
    <row r="114" spans="1:8" x14ac:dyDescent="0.25">
      <c r="E114" s="30" t="s">
        <v>1923</v>
      </c>
      <c r="F114" s="30"/>
      <c r="G114" s="67"/>
      <c r="H114" s="36">
        <f>SUM(H106:H113)</f>
        <v>6473974.7400000002</v>
      </c>
    </row>
    <row r="116" spans="1:8" x14ac:dyDescent="0.25">
      <c r="C116" s="30" t="s">
        <v>1916</v>
      </c>
      <c r="D116" s="31" t="s">
        <v>173</v>
      </c>
      <c r="E116" s="30" t="s">
        <v>2375</v>
      </c>
    </row>
    <row r="117" spans="1:8" x14ac:dyDescent="0.25">
      <c r="C117" s="30" t="s">
        <v>1918</v>
      </c>
      <c r="D117" s="31" t="s">
        <v>1090</v>
      </c>
      <c r="E117" s="30" t="s">
        <v>2032</v>
      </c>
    </row>
    <row r="118" spans="1:8" x14ac:dyDescent="0.25">
      <c r="C118" s="30" t="s">
        <v>1964</v>
      </c>
      <c r="D118" s="31" t="s">
        <v>1059</v>
      </c>
      <c r="E118" s="30" t="s">
        <v>2076</v>
      </c>
    </row>
    <row r="120" spans="1:8" ht="67.5" x14ac:dyDescent="0.25">
      <c r="A120" s="32" t="s">
        <v>2077</v>
      </c>
      <c r="B120" s="33">
        <v>1</v>
      </c>
      <c r="C120" s="32" t="s">
        <v>2078</v>
      </c>
      <c r="D120" s="32" t="s">
        <v>20</v>
      </c>
      <c r="E120" s="33" t="s">
        <v>2079</v>
      </c>
      <c r="F120" s="34">
        <v>5776</v>
      </c>
      <c r="G120" s="66">
        <v>137.19999999999999</v>
      </c>
      <c r="H120" s="35">
        <f t="shared" ref="H120:H129" si="6">ROUND(ROUND(G120,2)*ROUND(F120,3),2)</f>
        <v>792467.2</v>
      </c>
    </row>
    <row r="121" spans="1:8" ht="112.5" x14ac:dyDescent="0.25">
      <c r="A121" s="32" t="s">
        <v>2077</v>
      </c>
      <c r="B121" s="33">
        <v>2</v>
      </c>
      <c r="C121" s="32" t="s">
        <v>2080</v>
      </c>
      <c r="D121" s="32" t="s">
        <v>20</v>
      </c>
      <c r="E121" s="33" t="s">
        <v>2081</v>
      </c>
      <c r="F121" s="34">
        <v>594</v>
      </c>
      <c r="G121" s="66">
        <v>171.5</v>
      </c>
      <c r="H121" s="35">
        <f t="shared" si="6"/>
        <v>101871</v>
      </c>
    </row>
    <row r="122" spans="1:8" ht="78.75" x14ac:dyDescent="0.25">
      <c r="A122" s="32" t="s">
        <v>2077</v>
      </c>
      <c r="B122" s="33">
        <v>3</v>
      </c>
      <c r="C122" s="32" t="s">
        <v>2082</v>
      </c>
      <c r="D122" s="32" t="s">
        <v>20</v>
      </c>
      <c r="E122" s="33" t="s">
        <v>2083</v>
      </c>
      <c r="F122" s="34">
        <v>2567</v>
      </c>
      <c r="G122" s="66">
        <v>205.8</v>
      </c>
      <c r="H122" s="35">
        <f t="shared" si="6"/>
        <v>528288.6</v>
      </c>
    </row>
    <row r="123" spans="1:8" ht="123.75" x14ac:dyDescent="0.25">
      <c r="A123" s="32" t="s">
        <v>2077</v>
      </c>
      <c r="B123" s="33">
        <v>4</v>
      </c>
      <c r="C123" s="32" t="s">
        <v>2084</v>
      </c>
      <c r="D123" s="32" t="s">
        <v>20</v>
      </c>
      <c r="E123" s="33" t="s">
        <v>2085</v>
      </c>
      <c r="F123" s="34">
        <v>5677</v>
      </c>
      <c r="G123" s="66">
        <v>240.1</v>
      </c>
      <c r="H123" s="35">
        <f t="shared" si="6"/>
        <v>1363047.7</v>
      </c>
    </row>
    <row r="124" spans="1:8" ht="56.25" x14ac:dyDescent="0.25">
      <c r="A124" s="32" t="s">
        <v>2077</v>
      </c>
      <c r="B124" s="33">
        <v>5</v>
      </c>
      <c r="C124" s="32" t="s">
        <v>2086</v>
      </c>
      <c r="D124" s="32" t="s">
        <v>140</v>
      </c>
      <c r="E124" s="33" t="s">
        <v>2087</v>
      </c>
      <c r="F124" s="34">
        <v>120</v>
      </c>
      <c r="G124" s="66">
        <v>240.1</v>
      </c>
      <c r="H124" s="35">
        <f t="shared" si="6"/>
        <v>28812</v>
      </c>
    </row>
    <row r="125" spans="1:8" ht="33.75" x14ac:dyDescent="0.25">
      <c r="A125" s="32" t="s">
        <v>2077</v>
      </c>
      <c r="B125" s="33">
        <v>6</v>
      </c>
      <c r="C125" s="32" t="s">
        <v>2088</v>
      </c>
      <c r="D125" s="32" t="s">
        <v>20</v>
      </c>
      <c r="E125" s="33" t="s">
        <v>2089</v>
      </c>
      <c r="F125" s="34">
        <v>3225</v>
      </c>
      <c r="G125" s="66">
        <v>38.42</v>
      </c>
      <c r="H125" s="35">
        <f t="shared" si="6"/>
        <v>123904.5</v>
      </c>
    </row>
    <row r="126" spans="1:8" ht="101.25" x14ac:dyDescent="0.25">
      <c r="A126" s="32" t="s">
        <v>2077</v>
      </c>
      <c r="B126" s="33">
        <v>7</v>
      </c>
      <c r="C126" s="32" t="s">
        <v>2090</v>
      </c>
      <c r="D126" s="32" t="s">
        <v>20</v>
      </c>
      <c r="E126" s="33" t="s">
        <v>2091</v>
      </c>
      <c r="F126" s="34">
        <v>110</v>
      </c>
      <c r="G126" s="66">
        <v>178.36</v>
      </c>
      <c r="H126" s="35">
        <f t="shared" si="6"/>
        <v>19619.599999999999</v>
      </c>
    </row>
    <row r="127" spans="1:8" ht="112.5" x14ac:dyDescent="0.25">
      <c r="A127" s="32" t="s">
        <v>2077</v>
      </c>
      <c r="B127" s="33">
        <v>8</v>
      </c>
      <c r="C127" s="32" t="s">
        <v>2092</v>
      </c>
      <c r="D127" s="32" t="s">
        <v>20</v>
      </c>
      <c r="E127" s="33" t="s">
        <v>2093</v>
      </c>
      <c r="F127" s="34">
        <v>4670</v>
      </c>
      <c r="G127" s="66">
        <v>205.8</v>
      </c>
      <c r="H127" s="35">
        <f t="shared" si="6"/>
        <v>961086</v>
      </c>
    </row>
    <row r="128" spans="1:8" ht="78.75" x14ac:dyDescent="0.25">
      <c r="A128" s="32" t="s">
        <v>2077</v>
      </c>
      <c r="B128" s="33">
        <v>9</v>
      </c>
      <c r="C128" s="32" t="s">
        <v>2094</v>
      </c>
      <c r="D128" s="32" t="s">
        <v>20</v>
      </c>
      <c r="E128" s="33" t="s">
        <v>2095</v>
      </c>
      <c r="F128" s="34">
        <v>2032</v>
      </c>
      <c r="G128" s="66">
        <v>178.36</v>
      </c>
      <c r="H128" s="35">
        <f t="shared" si="6"/>
        <v>362427.52</v>
      </c>
    </row>
    <row r="129" spans="1:8" ht="101.25" x14ac:dyDescent="0.25">
      <c r="A129" s="32" t="s">
        <v>2077</v>
      </c>
      <c r="B129" s="33">
        <v>10</v>
      </c>
      <c r="C129" s="32" t="s">
        <v>2096</v>
      </c>
      <c r="D129" s="32" t="s">
        <v>20</v>
      </c>
      <c r="E129" s="33" t="s">
        <v>2097</v>
      </c>
      <c r="F129" s="34">
        <v>278</v>
      </c>
      <c r="G129" s="66">
        <v>219.52</v>
      </c>
      <c r="H129" s="35">
        <f t="shared" si="6"/>
        <v>61026.559999999998</v>
      </c>
    </row>
    <row r="130" spans="1:8" x14ac:dyDescent="0.25">
      <c r="E130" s="30" t="s">
        <v>1923</v>
      </c>
      <c r="F130" s="30"/>
      <c r="G130" s="67"/>
      <c r="H130" s="36">
        <f>SUM(H120:H129)</f>
        <v>4342550.68</v>
      </c>
    </row>
    <row r="132" spans="1:8" x14ac:dyDescent="0.25">
      <c r="C132" s="30" t="s">
        <v>1916</v>
      </c>
      <c r="D132" s="31" t="s">
        <v>173</v>
      </c>
      <c r="E132" s="30" t="s">
        <v>2375</v>
      </c>
    </row>
    <row r="133" spans="1:8" x14ac:dyDescent="0.25">
      <c r="C133" s="30" t="s">
        <v>1918</v>
      </c>
      <c r="D133" s="31" t="s">
        <v>1591</v>
      </c>
      <c r="E133" s="30" t="s">
        <v>2098</v>
      </c>
    </row>
    <row r="134" spans="1:8" x14ac:dyDescent="0.25">
      <c r="C134" s="30" t="s">
        <v>1964</v>
      </c>
      <c r="D134" s="31" t="s">
        <v>1090</v>
      </c>
      <c r="E134" s="30" t="s">
        <v>2099</v>
      </c>
    </row>
    <row r="136" spans="1:8" ht="22.5" x14ac:dyDescent="0.25">
      <c r="A136" s="32" t="s">
        <v>2100</v>
      </c>
      <c r="B136" s="33">
        <v>1</v>
      </c>
      <c r="C136" s="32" t="s">
        <v>2101</v>
      </c>
      <c r="D136" s="32" t="s">
        <v>20</v>
      </c>
      <c r="E136" s="33" t="s">
        <v>2102</v>
      </c>
      <c r="F136" s="34">
        <v>19161</v>
      </c>
      <c r="G136" s="66">
        <v>43.77</v>
      </c>
      <c r="H136" s="35">
        <f t="shared" ref="H136:H149" si="7">ROUND(ROUND(G136,2)*ROUND(F136,3),2)</f>
        <v>838676.97</v>
      </c>
    </row>
    <row r="137" spans="1:8" ht="56.25" x14ac:dyDescent="0.25">
      <c r="A137" s="32" t="s">
        <v>2100</v>
      </c>
      <c r="B137" s="33">
        <v>2</v>
      </c>
      <c r="C137" s="32" t="s">
        <v>2103</v>
      </c>
      <c r="D137" s="32" t="s">
        <v>20</v>
      </c>
      <c r="E137" s="33" t="s">
        <v>2104</v>
      </c>
      <c r="F137" s="34">
        <v>4903</v>
      </c>
      <c r="G137" s="66">
        <v>285.58</v>
      </c>
      <c r="H137" s="35">
        <f t="shared" si="7"/>
        <v>1400198.74</v>
      </c>
    </row>
    <row r="138" spans="1:8" ht="56.25" x14ac:dyDescent="0.25">
      <c r="A138" s="32" t="s">
        <v>2100</v>
      </c>
      <c r="B138" s="33">
        <v>3</v>
      </c>
      <c r="C138" s="32" t="s">
        <v>2105</v>
      </c>
      <c r="D138" s="32" t="s">
        <v>20</v>
      </c>
      <c r="E138" s="33" t="s">
        <v>2106</v>
      </c>
      <c r="F138" s="34">
        <v>12687</v>
      </c>
      <c r="G138" s="66">
        <v>275.08999999999997</v>
      </c>
      <c r="H138" s="35">
        <f t="shared" si="7"/>
        <v>3490066.83</v>
      </c>
    </row>
    <row r="139" spans="1:8" ht="56.25" x14ac:dyDescent="0.25">
      <c r="A139" s="32" t="s">
        <v>2100</v>
      </c>
      <c r="B139" s="33">
        <v>4</v>
      </c>
      <c r="C139" s="32" t="s">
        <v>2107</v>
      </c>
      <c r="D139" s="32" t="s">
        <v>20</v>
      </c>
      <c r="E139" s="33" t="s">
        <v>2108</v>
      </c>
      <c r="F139" s="34">
        <v>1019</v>
      </c>
      <c r="G139" s="66">
        <v>291.41000000000003</v>
      </c>
      <c r="H139" s="35">
        <f t="shared" si="7"/>
        <v>296946.78999999998</v>
      </c>
    </row>
    <row r="140" spans="1:8" ht="56.25" x14ac:dyDescent="0.25">
      <c r="A140" s="32" t="s">
        <v>2100</v>
      </c>
      <c r="B140" s="33">
        <v>5</v>
      </c>
      <c r="C140" s="32" t="s">
        <v>2109</v>
      </c>
      <c r="D140" s="32" t="s">
        <v>20</v>
      </c>
      <c r="E140" s="33" t="s">
        <v>2110</v>
      </c>
      <c r="F140" s="34">
        <v>561</v>
      </c>
      <c r="G140" s="66">
        <v>244.08</v>
      </c>
      <c r="H140" s="35">
        <f t="shared" si="7"/>
        <v>136928.88</v>
      </c>
    </row>
    <row r="141" spans="1:8" ht="33.75" x14ac:dyDescent="0.25">
      <c r="A141" s="32" t="s">
        <v>2100</v>
      </c>
      <c r="B141" s="33">
        <v>6</v>
      </c>
      <c r="C141" s="32" t="s">
        <v>2111</v>
      </c>
      <c r="D141" s="32" t="s">
        <v>10</v>
      </c>
      <c r="E141" s="33" t="s">
        <v>2112</v>
      </c>
      <c r="F141" s="34">
        <v>4089</v>
      </c>
      <c r="G141" s="66">
        <v>43.15</v>
      </c>
      <c r="H141" s="35">
        <f t="shared" si="7"/>
        <v>176440.35</v>
      </c>
    </row>
    <row r="142" spans="1:8" ht="22.5" x14ac:dyDescent="0.25">
      <c r="A142" s="32" t="s">
        <v>2100</v>
      </c>
      <c r="B142" s="33">
        <v>7</v>
      </c>
      <c r="C142" s="32" t="s">
        <v>2113</v>
      </c>
      <c r="D142" s="32" t="s">
        <v>20</v>
      </c>
      <c r="E142" s="33" t="s">
        <v>2114</v>
      </c>
      <c r="F142" s="34">
        <v>876</v>
      </c>
      <c r="G142" s="66">
        <v>75.39</v>
      </c>
      <c r="H142" s="35">
        <f t="shared" si="7"/>
        <v>66041.64</v>
      </c>
    </row>
    <row r="143" spans="1:8" ht="56.25" x14ac:dyDescent="0.25">
      <c r="A143" s="32" t="s">
        <v>2100</v>
      </c>
      <c r="B143" s="33">
        <v>8</v>
      </c>
      <c r="C143" s="32" t="s">
        <v>2115</v>
      </c>
      <c r="D143" s="32" t="s">
        <v>10</v>
      </c>
      <c r="E143" s="33" t="s">
        <v>2116</v>
      </c>
      <c r="F143" s="34">
        <v>990</v>
      </c>
      <c r="G143" s="66">
        <v>617.4</v>
      </c>
      <c r="H143" s="35">
        <f t="shared" si="7"/>
        <v>611226</v>
      </c>
    </row>
    <row r="144" spans="1:8" ht="67.5" x14ac:dyDescent="0.25">
      <c r="A144" s="32" t="s">
        <v>2100</v>
      </c>
      <c r="B144" s="33">
        <v>9</v>
      </c>
      <c r="C144" s="32" t="s">
        <v>2117</v>
      </c>
      <c r="D144" s="32" t="s">
        <v>1452</v>
      </c>
      <c r="E144" s="33" t="s">
        <v>2118</v>
      </c>
      <c r="F144" s="34">
        <v>150</v>
      </c>
      <c r="G144" s="66">
        <v>176.37</v>
      </c>
      <c r="H144" s="35">
        <f t="shared" si="7"/>
        <v>26455.5</v>
      </c>
    </row>
    <row r="145" spans="1:8" ht="22.5" x14ac:dyDescent="0.25">
      <c r="A145" s="32" t="s">
        <v>2100</v>
      </c>
      <c r="B145" s="33">
        <v>10</v>
      </c>
      <c r="C145" s="32" t="s">
        <v>2119</v>
      </c>
      <c r="D145" s="32" t="s">
        <v>10</v>
      </c>
      <c r="E145" s="33" t="s">
        <v>2120</v>
      </c>
      <c r="F145" s="34">
        <v>180</v>
      </c>
      <c r="G145" s="66">
        <v>35.47</v>
      </c>
      <c r="H145" s="35">
        <f t="shared" si="7"/>
        <v>6384.6</v>
      </c>
    </row>
    <row r="146" spans="1:8" ht="33.75" x14ac:dyDescent="0.25">
      <c r="A146" s="32" t="s">
        <v>2100</v>
      </c>
      <c r="B146" s="33">
        <v>11</v>
      </c>
      <c r="C146" s="32" t="s">
        <v>2024</v>
      </c>
      <c r="D146" s="32" t="s">
        <v>10</v>
      </c>
      <c r="E146" s="33" t="s">
        <v>2025</v>
      </c>
      <c r="F146" s="34">
        <v>80</v>
      </c>
      <c r="G146" s="66">
        <v>360.49</v>
      </c>
      <c r="H146" s="35">
        <f t="shared" si="7"/>
        <v>28839.200000000001</v>
      </c>
    </row>
    <row r="147" spans="1:8" ht="22.5" x14ac:dyDescent="0.25">
      <c r="A147" s="32" t="s">
        <v>2100</v>
      </c>
      <c r="B147" s="33">
        <v>12</v>
      </c>
      <c r="C147" s="32" t="s">
        <v>2121</v>
      </c>
      <c r="D147" s="32" t="s">
        <v>20</v>
      </c>
      <c r="E147" s="33" t="s">
        <v>2122</v>
      </c>
      <c r="F147" s="34">
        <v>1019</v>
      </c>
      <c r="G147" s="66">
        <v>104.41</v>
      </c>
      <c r="H147" s="35">
        <f t="shared" si="7"/>
        <v>106393.79</v>
      </c>
    </row>
    <row r="148" spans="1:8" ht="33.75" x14ac:dyDescent="0.25">
      <c r="A148" s="32" t="s">
        <v>2100</v>
      </c>
      <c r="B148" s="33">
        <v>13</v>
      </c>
      <c r="C148" s="32" t="s">
        <v>2123</v>
      </c>
      <c r="D148" s="32" t="s">
        <v>10</v>
      </c>
      <c r="E148" s="33" t="s">
        <v>2124</v>
      </c>
      <c r="F148" s="34">
        <v>80</v>
      </c>
      <c r="G148" s="66">
        <v>942.15</v>
      </c>
      <c r="H148" s="35">
        <f t="shared" si="7"/>
        <v>75372</v>
      </c>
    </row>
    <row r="149" spans="1:8" ht="146.25" x14ac:dyDescent="0.25">
      <c r="A149" s="32" t="s">
        <v>2100</v>
      </c>
      <c r="B149" s="33">
        <v>14</v>
      </c>
      <c r="C149" s="32" t="s">
        <v>2125</v>
      </c>
      <c r="D149" s="32" t="s">
        <v>20</v>
      </c>
      <c r="E149" s="33" t="s">
        <v>2126</v>
      </c>
      <c r="F149" s="34">
        <v>1000</v>
      </c>
      <c r="G149" s="66">
        <v>201.07</v>
      </c>
      <c r="H149" s="35">
        <f t="shared" si="7"/>
        <v>201070</v>
      </c>
    </row>
    <row r="150" spans="1:8" x14ac:dyDescent="0.25">
      <c r="E150" s="30" t="s">
        <v>1923</v>
      </c>
      <c r="F150" s="30"/>
      <c r="G150" s="67"/>
      <c r="H150" s="36">
        <f>SUM(H136:H149)</f>
        <v>7461041.2899999991</v>
      </c>
    </row>
    <row r="152" spans="1:8" x14ac:dyDescent="0.25">
      <c r="C152" s="30" t="s">
        <v>1916</v>
      </c>
      <c r="D152" s="31" t="s">
        <v>173</v>
      </c>
      <c r="E152" s="30" t="s">
        <v>2375</v>
      </c>
    </row>
    <row r="153" spans="1:8" x14ac:dyDescent="0.25">
      <c r="C153" s="30" t="s">
        <v>1918</v>
      </c>
      <c r="D153" s="31" t="s">
        <v>1591</v>
      </c>
      <c r="E153" s="30" t="s">
        <v>2098</v>
      </c>
    </row>
    <row r="154" spans="1:8" x14ac:dyDescent="0.25">
      <c r="C154" s="30" t="s">
        <v>1964</v>
      </c>
      <c r="D154" s="31" t="s">
        <v>1591</v>
      </c>
      <c r="E154" s="30" t="s">
        <v>2127</v>
      </c>
    </row>
    <row r="156" spans="1:8" ht="22.5" x14ac:dyDescent="0.25">
      <c r="A156" s="32" t="s">
        <v>2128</v>
      </c>
      <c r="B156" s="33">
        <v>1</v>
      </c>
      <c r="C156" s="32" t="s">
        <v>2129</v>
      </c>
      <c r="D156" s="32" t="s">
        <v>20</v>
      </c>
      <c r="E156" s="33" t="s">
        <v>2130</v>
      </c>
      <c r="F156" s="34">
        <v>1155</v>
      </c>
      <c r="G156" s="66">
        <v>42.81</v>
      </c>
      <c r="H156" s="35">
        <f t="shared" ref="H156:H166" si="8">ROUND(ROUND(G156,2)*ROUND(F156,3),2)</f>
        <v>49445.55</v>
      </c>
    </row>
    <row r="157" spans="1:8" ht="22.5" x14ac:dyDescent="0.25">
      <c r="A157" s="32" t="s">
        <v>2128</v>
      </c>
      <c r="B157" s="33">
        <v>2</v>
      </c>
      <c r="C157" s="32" t="s">
        <v>2131</v>
      </c>
      <c r="D157" s="32" t="s">
        <v>20</v>
      </c>
      <c r="E157" s="33" t="s">
        <v>2132</v>
      </c>
      <c r="F157" s="34">
        <v>1155</v>
      </c>
      <c r="G157" s="66">
        <v>36.29</v>
      </c>
      <c r="H157" s="35">
        <f t="shared" si="8"/>
        <v>41914.949999999997</v>
      </c>
    </row>
    <row r="158" spans="1:8" ht="33.75" x14ac:dyDescent="0.25">
      <c r="A158" s="32" t="s">
        <v>2128</v>
      </c>
      <c r="B158" s="33">
        <v>3</v>
      </c>
      <c r="C158" s="32" t="s">
        <v>2133</v>
      </c>
      <c r="D158" s="32" t="s">
        <v>20</v>
      </c>
      <c r="E158" s="33" t="s">
        <v>2134</v>
      </c>
      <c r="F158" s="34">
        <v>1155</v>
      </c>
      <c r="G158" s="66">
        <v>41.16</v>
      </c>
      <c r="H158" s="35">
        <f t="shared" si="8"/>
        <v>47539.8</v>
      </c>
    </row>
    <row r="159" spans="1:8" ht="90" x14ac:dyDescent="0.25">
      <c r="A159" s="32" t="s">
        <v>2128</v>
      </c>
      <c r="B159" s="33">
        <v>4</v>
      </c>
      <c r="C159" s="32" t="s">
        <v>2135</v>
      </c>
      <c r="D159" s="32" t="s">
        <v>20</v>
      </c>
      <c r="E159" s="33" t="s">
        <v>2136</v>
      </c>
      <c r="F159" s="34">
        <v>1155</v>
      </c>
      <c r="G159" s="66">
        <v>178.36</v>
      </c>
      <c r="H159" s="35">
        <f t="shared" si="8"/>
        <v>206005.8</v>
      </c>
    </row>
    <row r="160" spans="1:8" ht="33.75" x14ac:dyDescent="0.25">
      <c r="A160" s="32" t="s">
        <v>2128</v>
      </c>
      <c r="B160" s="33">
        <v>5</v>
      </c>
      <c r="C160" s="32" t="s">
        <v>2137</v>
      </c>
      <c r="D160" s="32" t="s">
        <v>20</v>
      </c>
      <c r="E160" s="33" t="s">
        <v>2138</v>
      </c>
      <c r="F160" s="34">
        <v>1288</v>
      </c>
      <c r="G160" s="66">
        <v>89.18</v>
      </c>
      <c r="H160" s="35">
        <f t="shared" si="8"/>
        <v>114863.84</v>
      </c>
    </row>
    <row r="161" spans="1:8" ht="135" x14ac:dyDescent="0.25">
      <c r="A161" s="32" t="s">
        <v>2128</v>
      </c>
      <c r="B161" s="33">
        <v>6</v>
      </c>
      <c r="C161" s="32" t="s">
        <v>2139</v>
      </c>
      <c r="D161" s="32" t="s">
        <v>20</v>
      </c>
      <c r="E161" s="33" t="s">
        <v>2140</v>
      </c>
      <c r="F161" s="34">
        <v>1288</v>
      </c>
      <c r="G161" s="66">
        <v>343</v>
      </c>
      <c r="H161" s="35">
        <f t="shared" si="8"/>
        <v>441784</v>
      </c>
    </row>
    <row r="162" spans="1:8" ht="22.5" x14ac:dyDescent="0.25">
      <c r="A162" s="32" t="s">
        <v>2128</v>
      </c>
      <c r="B162" s="33">
        <v>7</v>
      </c>
      <c r="C162" s="32" t="s">
        <v>2141</v>
      </c>
      <c r="D162" s="32" t="s">
        <v>10</v>
      </c>
      <c r="E162" s="33" t="s">
        <v>2142</v>
      </c>
      <c r="F162" s="34">
        <v>1013</v>
      </c>
      <c r="G162" s="66">
        <v>54.88</v>
      </c>
      <c r="H162" s="35">
        <f t="shared" si="8"/>
        <v>55593.440000000002</v>
      </c>
    </row>
    <row r="163" spans="1:8" ht="56.25" x14ac:dyDescent="0.25">
      <c r="A163" s="32" t="s">
        <v>2128</v>
      </c>
      <c r="B163" s="33">
        <v>8</v>
      </c>
      <c r="C163" s="32" t="s">
        <v>2143</v>
      </c>
      <c r="D163" s="32" t="s">
        <v>10</v>
      </c>
      <c r="E163" s="33" t="s">
        <v>2144</v>
      </c>
      <c r="F163" s="34">
        <v>944</v>
      </c>
      <c r="G163" s="66">
        <v>54.88</v>
      </c>
      <c r="H163" s="35">
        <f t="shared" si="8"/>
        <v>51806.720000000001</v>
      </c>
    </row>
    <row r="164" spans="1:8" ht="33.75" x14ac:dyDescent="0.25">
      <c r="A164" s="32" t="s">
        <v>2128</v>
      </c>
      <c r="B164" s="33">
        <v>9</v>
      </c>
      <c r="C164" s="32" t="s">
        <v>2145</v>
      </c>
      <c r="D164" s="32" t="s">
        <v>10</v>
      </c>
      <c r="E164" s="33" t="s">
        <v>2146</v>
      </c>
      <c r="F164" s="34">
        <v>15086</v>
      </c>
      <c r="G164" s="66">
        <v>82.32</v>
      </c>
      <c r="H164" s="35">
        <f t="shared" si="8"/>
        <v>1241879.52</v>
      </c>
    </row>
    <row r="165" spans="1:8" ht="22.5" x14ac:dyDescent="0.25">
      <c r="A165" s="32" t="s">
        <v>2128</v>
      </c>
      <c r="B165" s="33">
        <v>10</v>
      </c>
      <c r="C165" s="32" t="s">
        <v>2147</v>
      </c>
      <c r="D165" s="32" t="s">
        <v>10</v>
      </c>
      <c r="E165" s="33" t="s">
        <v>2148</v>
      </c>
      <c r="F165" s="34">
        <v>1013</v>
      </c>
      <c r="G165" s="66">
        <v>102.9</v>
      </c>
      <c r="H165" s="35">
        <f t="shared" si="8"/>
        <v>104237.7</v>
      </c>
    </row>
    <row r="166" spans="1:8" ht="22.5" x14ac:dyDescent="0.25">
      <c r="A166" s="32" t="s">
        <v>2128</v>
      </c>
      <c r="B166" s="33">
        <v>11</v>
      </c>
      <c r="C166" s="32" t="s">
        <v>2149</v>
      </c>
      <c r="D166" s="32" t="s">
        <v>20</v>
      </c>
      <c r="E166" s="33" t="s">
        <v>2150</v>
      </c>
      <c r="F166" s="34">
        <v>2905</v>
      </c>
      <c r="G166" s="66">
        <v>274.39999999999998</v>
      </c>
      <c r="H166" s="35">
        <f t="shared" si="8"/>
        <v>797132</v>
      </c>
    </row>
    <row r="167" spans="1:8" x14ac:dyDescent="0.25">
      <c r="E167" s="30" t="s">
        <v>1923</v>
      </c>
      <c r="F167" s="30"/>
      <c r="G167" s="67"/>
      <c r="H167" s="36">
        <f>SUM(H156:H166)</f>
        <v>3152203.3200000003</v>
      </c>
    </row>
    <row r="169" spans="1:8" x14ac:dyDescent="0.25">
      <c r="C169" s="30" t="s">
        <v>1916</v>
      </c>
      <c r="D169" s="31" t="s">
        <v>173</v>
      </c>
      <c r="E169" s="30" t="s">
        <v>1917</v>
      </c>
    </row>
    <row r="170" spans="1:8" x14ac:dyDescent="0.25">
      <c r="C170" s="30" t="s">
        <v>1918</v>
      </c>
      <c r="D170" s="31" t="s">
        <v>1611</v>
      </c>
      <c r="E170" s="30" t="s">
        <v>2151</v>
      </c>
    </row>
    <row r="171" spans="1:8" x14ac:dyDescent="0.25">
      <c r="C171" s="30" t="s">
        <v>1964</v>
      </c>
      <c r="D171" s="31" t="s">
        <v>1611</v>
      </c>
      <c r="E171" s="30" t="s">
        <v>2152</v>
      </c>
    </row>
    <row r="173" spans="1:8" ht="33.75" x14ac:dyDescent="0.25">
      <c r="A173" s="32" t="s">
        <v>2153</v>
      </c>
      <c r="B173" s="33">
        <v>1</v>
      </c>
      <c r="C173" s="32" t="s">
        <v>2154</v>
      </c>
      <c r="D173" s="32" t="s">
        <v>140</v>
      </c>
      <c r="E173" s="33" t="s">
        <v>2155</v>
      </c>
      <c r="F173" s="34">
        <v>53</v>
      </c>
      <c r="G173" s="66">
        <v>161.62</v>
      </c>
      <c r="H173" s="35">
        <f t="shared" ref="H173:H187" si="9">ROUND(ROUND(G173,2)*ROUND(F173,3),2)</f>
        <v>8565.86</v>
      </c>
    </row>
    <row r="174" spans="1:8" ht="33.75" x14ac:dyDescent="0.25">
      <c r="A174" s="32" t="s">
        <v>2153</v>
      </c>
      <c r="B174" s="33">
        <v>2</v>
      </c>
      <c r="C174" s="32" t="s">
        <v>2156</v>
      </c>
      <c r="D174" s="32" t="s">
        <v>140</v>
      </c>
      <c r="E174" s="33" t="s">
        <v>2157</v>
      </c>
      <c r="F174" s="34">
        <v>517</v>
      </c>
      <c r="G174" s="66">
        <v>166.84</v>
      </c>
      <c r="H174" s="35">
        <f t="shared" si="9"/>
        <v>86256.28</v>
      </c>
    </row>
    <row r="175" spans="1:8" ht="101.25" x14ac:dyDescent="0.25">
      <c r="A175" s="32" t="s">
        <v>2153</v>
      </c>
      <c r="B175" s="33">
        <v>3</v>
      </c>
      <c r="C175" s="32" t="s">
        <v>2158</v>
      </c>
      <c r="D175" s="32" t="s">
        <v>20</v>
      </c>
      <c r="E175" s="33" t="s">
        <v>2159</v>
      </c>
      <c r="F175" s="34">
        <v>1542</v>
      </c>
      <c r="G175" s="66">
        <v>1536.64</v>
      </c>
      <c r="H175" s="35">
        <f t="shared" si="9"/>
        <v>2369498.88</v>
      </c>
    </row>
    <row r="176" spans="1:8" ht="90" x14ac:dyDescent="0.25">
      <c r="A176" s="32" t="s">
        <v>2153</v>
      </c>
      <c r="B176" s="33">
        <v>4</v>
      </c>
      <c r="C176" s="32" t="s">
        <v>2160</v>
      </c>
      <c r="D176" s="32" t="s">
        <v>662</v>
      </c>
      <c r="E176" s="33" t="s">
        <v>2161</v>
      </c>
      <c r="F176" s="34">
        <v>14</v>
      </c>
      <c r="G176" s="66">
        <v>2058</v>
      </c>
      <c r="H176" s="35">
        <f t="shared" si="9"/>
        <v>28812</v>
      </c>
    </row>
    <row r="177" spans="1:8" ht="90" x14ac:dyDescent="0.25">
      <c r="A177" s="32" t="s">
        <v>2153</v>
      </c>
      <c r="B177" s="33">
        <v>5</v>
      </c>
      <c r="C177" s="32" t="s">
        <v>2162</v>
      </c>
      <c r="D177" s="32" t="s">
        <v>662</v>
      </c>
      <c r="E177" s="33" t="s">
        <v>2163</v>
      </c>
      <c r="F177" s="34">
        <v>3</v>
      </c>
      <c r="G177" s="66">
        <v>2401</v>
      </c>
      <c r="H177" s="35">
        <f t="shared" si="9"/>
        <v>7203</v>
      </c>
    </row>
    <row r="178" spans="1:8" ht="90" x14ac:dyDescent="0.25">
      <c r="A178" s="32" t="s">
        <v>2153</v>
      </c>
      <c r="B178" s="33">
        <v>6</v>
      </c>
      <c r="C178" s="32" t="s">
        <v>2164</v>
      </c>
      <c r="D178" s="32" t="s">
        <v>662</v>
      </c>
      <c r="E178" s="33" t="s">
        <v>2165</v>
      </c>
      <c r="F178" s="34">
        <v>5</v>
      </c>
      <c r="G178" s="66">
        <v>2538.1999999999998</v>
      </c>
      <c r="H178" s="35">
        <f t="shared" si="9"/>
        <v>12691</v>
      </c>
    </row>
    <row r="179" spans="1:8" ht="112.5" x14ac:dyDescent="0.25">
      <c r="A179" s="32" t="s">
        <v>2153</v>
      </c>
      <c r="B179" s="33">
        <v>7</v>
      </c>
      <c r="C179" s="32" t="s">
        <v>2166</v>
      </c>
      <c r="D179" s="32" t="s">
        <v>662</v>
      </c>
      <c r="E179" s="33" t="s">
        <v>2167</v>
      </c>
      <c r="F179" s="34">
        <v>1</v>
      </c>
      <c r="G179" s="66">
        <v>3430</v>
      </c>
      <c r="H179" s="35">
        <f t="shared" si="9"/>
        <v>3430</v>
      </c>
    </row>
    <row r="180" spans="1:8" ht="112.5" x14ac:dyDescent="0.25">
      <c r="A180" s="32" t="s">
        <v>2153</v>
      </c>
      <c r="B180" s="33">
        <v>8</v>
      </c>
      <c r="C180" s="32" t="s">
        <v>2168</v>
      </c>
      <c r="D180" s="32" t="s">
        <v>20</v>
      </c>
      <c r="E180" s="33" t="s">
        <v>2169</v>
      </c>
      <c r="F180" s="34">
        <v>8</v>
      </c>
      <c r="G180" s="66">
        <v>6174</v>
      </c>
      <c r="H180" s="35">
        <f t="shared" si="9"/>
        <v>49392</v>
      </c>
    </row>
    <row r="181" spans="1:8" ht="112.5" x14ac:dyDescent="0.25">
      <c r="A181" s="32" t="s">
        <v>2153</v>
      </c>
      <c r="B181" s="33">
        <v>9</v>
      </c>
      <c r="C181" s="32" t="s">
        <v>2170</v>
      </c>
      <c r="D181" s="32" t="s">
        <v>20</v>
      </c>
      <c r="E181" s="33" t="s">
        <v>2171</v>
      </c>
      <c r="F181" s="34">
        <v>4</v>
      </c>
      <c r="G181" s="66">
        <v>4593.04</v>
      </c>
      <c r="H181" s="35">
        <f t="shared" si="9"/>
        <v>18372.16</v>
      </c>
    </row>
    <row r="182" spans="1:8" ht="112.5" x14ac:dyDescent="0.25">
      <c r="A182" s="32" t="s">
        <v>2153</v>
      </c>
      <c r="B182" s="33">
        <v>10</v>
      </c>
      <c r="C182" s="32" t="s">
        <v>2172</v>
      </c>
      <c r="D182" s="32" t="s">
        <v>20</v>
      </c>
      <c r="E182" s="33" t="s">
        <v>2173</v>
      </c>
      <c r="F182" s="34">
        <v>15</v>
      </c>
      <c r="G182" s="66">
        <v>4593.04</v>
      </c>
      <c r="H182" s="35">
        <f t="shared" si="9"/>
        <v>68895.600000000006</v>
      </c>
    </row>
    <row r="183" spans="1:8" ht="112.5" x14ac:dyDescent="0.25">
      <c r="A183" s="32" t="s">
        <v>2153</v>
      </c>
      <c r="B183" s="33">
        <v>11</v>
      </c>
      <c r="C183" s="32" t="s">
        <v>2174</v>
      </c>
      <c r="D183" s="32" t="s">
        <v>20</v>
      </c>
      <c r="E183" s="33" t="s">
        <v>2175</v>
      </c>
      <c r="F183" s="34">
        <v>14</v>
      </c>
      <c r="G183" s="66">
        <v>3430</v>
      </c>
      <c r="H183" s="35">
        <f t="shared" si="9"/>
        <v>48020</v>
      </c>
    </row>
    <row r="184" spans="1:8" ht="78.75" x14ac:dyDescent="0.25">
      <c r="A184" s="32" t="s">
        <v>2153</v>
      </c>
      <c r="B184" s="33">
        <v>12</v>
      </c>
      <c r="C184" s="32" t="s">
        <v>2176</v>
      </c>
      <c r="D184" s="32" t="s">
        <v>20</v>
      </c>
      <c r="E184" s="33" t="s">
        <v>2177</v>
      </c>
      <c r="F184" s="34">
        <v>61</v>
      </c>
      <c r="G184" s="66">
        <v>1852.2</v>
      </c>
      <c r="H184" s="35">
        <f t="shared" si="9"/>
        <v>112984.2</v>
      </c>
    </row>
    <row r="185" spans="1:8" ht="78.75" x14ac:dyDescent="0.25">
      <c r="A185" s="32" t="s">
        <v>2153</v>
      </c>
      <c r="B185" s="33">
        <v>13</v>
      </c>
      <c r="C185" s="32" t="s">
        <v>2178</v>
      </c>
      <c r="D185" s="32" t="s">
        <v>1452</v>
      </c>
      <c r="E185" s="33" t="s">
        <v>2179</v>
      </c>
      <c r="F185" s="34">
        <v>1542</v>
      </c>
      <c r="G185" s="66">
        <v>359.46</v>
      </c>
      <c r="H185" s="35">
        <f t="shared" si="9"/>
        <v>554287.31999999995</v>
      </c>
    </row>
    <row r="186" spans="1:8" ht="33.75" x14ac:dyDescent="0.25">
      <c r="A186" s="32" t="s">
        <v>2153</v>
      </c>
      <c r="B186" s="33">
        <v>14</v>
      </c>
      <c r="C186" s="32" t="s">
        <v>2180</v>
      </c>
      <c r="D186" s="32" t="s">
        <v>10</v>
      </c>
      <c r="E186" s="33" t="s">
        <v>2181</v>
      </c>
      <c r="F186" s="34">
        <v>1113</v>
      </c>
      <c r="G186" s="66">
        <v>311.72000000000003</v>
      </c>
      <c r="H186" s="35">
        <f t="shared" si="9"/>
        <v>346944.36</v>
      </c>
    </row>
    <row r="187" spans="1:8" ht="33.75" x14ac:dyDescent="0.25">
      <c r="A187" s="32" t="s">
        <v>2153</v>
      </c>
      <c r="B187" s="33">
        <v>15</v>
      </c>
      <c r="C187" s="32" t="s">
        <v>2182</v>
      </c>
      <c r="D187" s="32" t="s">
        <v>10</v>
      </c>
      <c r="E187" s="33" t="s">
        <v>2183</v>
      </c>
      <c r="F187" s="34">
        <v>1113</v>
      </c>
      <c r="G187" s="66">
        <v>143.1</v>
      </c>
      <c r="H187" s="35">
        <f t="shared" si="9"/>
        <v>159270.29999999999</v>
      </c>
    </row>
    <row r="188" spans="1:8" x14ac:dyDescent="0.25">
      <c r="E188" s="30" t="s">
        <v>1923</v>
      </c>
      <c r="F188" s="30"/>
      <c r="G188" s="67"/>
      <c r="H188" s="36">
        <f>SUM(H173:H187)</f>
        <v>3874622.96</v>
      </c>
    </row>
    <row r="190" spans="1:8" x14ac:dyDescent="0.25">
      <c r="C190" s="30" t="s">
        <v>1916</v>
      </c>
      <c r="D190" s="31" t="s">
        <v>173</v>
      </c>
      <c r="E190" s="30" t="s">
        <v>1917</v>
      </c>
    </row>
    <row r="191" spans="1:8" x14ac:dyDescent="0.25">
      <c r="C191" s="30" t="s">
        <v>1918</v>
      </c>
      <c r="D191" s="31" t="s">
        <v>1611</v>
      </c>
      <c r="E191" s="30" t="s">
        <v>2151</v>
      </c>
    </row>
    <row r="192" spans="1:8" x14ac:dyDescent="0.25">
      <c r="C192" s="30" t="s">
        <v>1964</v>
      </c>
      <c r="D192" s="31" t="s">
        <v>1689</v>
      </c>
      <c r="E192" s="30" t="s">
        <v>2184</v>
      </c>
    </row>
    <row r="194" spans="1:8" ht="236.25" x14ac:dyDescent="0.25">
      <c r="A194" s="32" t="s">
        <v>2185</v>
      </c>
      <c r="B194" s="33">
        <v>1</v>
      </c>
      <c r="C194" s="32" t="s">
        <v>2186</v>
      </c>
      <c r="D194" s="32" t="s">
        <v>20</v>
      </c>
      <c r="E194" s="33" t="s">
        <v>2187</v>
      </c>
      <c r="F194" s="34">
        <v>1886</v>
      </c>
      <c r="G194" s="66">
        <v>1191.17</v>
      </c>
      <c r="H194" s="35">
        <f t="shared" ref="H194:H215" si="10">ROUND(ROUND(G194,2)*ROUND(F194,3),2)</f>
        <v>2246546.62</v>
      </c>
    </row>
    <row r="195" spans="1:8" ht="78.75" x14ac:dyDescent="0.25">
      <c r="A195" s="32" t="s">
        <v>2185</v>
      </c>
      <c r="B195" s="33">
        <v>2</v>
      </c>
      <c r="C195" s="32" t="s">
        <v>2188</v>
      </c>
      <c r="D195" s="32" t="s">
        <v>20</v>
      </c>
      <c r="E195" s="33" t="s">
        <v>2189</v>
      </c>
      <c r="F195" s="34">
        <v>217</v>
      </c>
      <c r="G195" s="66">
        <v>829.92</v>
      </c>
      <c r="H195" s="35">
        <f t="shared" si="10"/>
        <v>180092.64</v>
      </c>
    </row>
    <row r="196" spans="1:8" ht="247.5" x14ac:dyDescent="0.25">
      <c r="A196" s="32" t="s">
        <v>2185</v>
      </c>
      <c r="B196" s="33">
        <v>3</v>
      </c>
      <c r="C196" s="32" t="s">
        <v>2190</v>
      </c>
      <c r="D196" s="32" t="s">
        <v>1452</v>
      </c>
      <c r="E196" s="33" t="s">
        <v>2191</v>
      </c>
      <c r="F196" s="34">
        <v>29</v>
      </c>
      <c r="G196" s="66">
        <v>1372</v>
      </c>
      <c r="H196" s="35">
        <f t="shared" si="10"/>
        <v>39788</v>
      </c>
    </row>
    <row r="197" spans="1:8" ht="225" x14ac:dyDescent="0.25">
      <c r="A197" s="32" t="s">
        <v>2185</v>
      </c>
      <c r="B197" s="33">
        <v>4</v>
      </c>
      <c r="C197" s="32" t="s">
        <v>2192</v>
      </c>
      <c r="D197" s="32" t="s">
        <v>20</v>
      </c>
      <c r="E197" s="33" t="s">
        <v>2193</v>
      </c>
      <c r="F197" s="34">
        <v>13</v>
      </c>
      <c r="G197" s="66">
        <v>1191.17</v>
      </c>
      <c r="H197" s="35">
        <f t="shared" si="10"/>
        <v>15485.21</v>
      </c>
    </row>
    <row r="198" spans="1:8" ht="371.25" x14ac:dyDescent="0.25">
      <c r="A198" s="32" t="s">
        <v>2185</v>
      </c>
      <c r="B198" s="33">
        <v>5</v>
      </c>
      <c r="C198" s="32" t="s">
        <v>2194</v>
      </c>
      <c r="D198" s="32" t="s">
        <v>140</v>
      </c>
      <c r="E198" s="33" t="s">
        <v>2195</v>
      </c>
      <c r="F198" s="34">
        <v>7</v>
      </c>
      <c r="G198" s="66">
        <v>8894.06</v>
      </c>
      <c r="H198" s="35">
        <f t="shared" si="10"/>
        <v>62258.42</v>
      </c>
    </row>
    <row r="199" spans="1:8" ht="393.75" x14ac:dyDescent="0.25">
      <c r="A199" s="32" t="s">
        <v>2185</v>
      </c>
      <c r="B199" s="33">
        <v>6</v>
      </c>
      <c r="C199" s="32" t="s">
        <v>2196</v>
      </c>
      <c r="D199" s="32" t="s">
        <v>140</v>
      </c>
      <c r="E199" s="33" t="s">
        <v>2197</v>
      </c>
      <c r="F199" s="34">
        <v>2</v>
      </c>
      <c r="G199" s="66">
        <v>9545.14</v>
      </c>
      <c r="H199" s="35">
        <f t="shared" si="10"/>
        <v>19090.28</v>
      </c>
    </row>
    <row r="200" spans="1:8" ht="371.25" x14ac:dyDescent="0.25">
      <c r="A200" s="32" t="s">
        <v>2185</v>
      </c>
      <c r="B200" s="33">
        <v>7</v>
      </c>
      <c r="C200" s="32" t="s">
        <v>2198</v>
      </c>
      <c r="D200" s="32" t="s">
        <v>140</v>
      </c>
      <c r="E200" s="33" t="s">
        <v>2199</v>
      </c>
      <c r="F200" s="34">
        <v>11</v>
      </c>
      <c r="G200" s="66">
        <v>11601.29</v>
      </c>
      <c r="H200" s="35">
        <f t="shared" si="10"/>
        <v>127614.19</v>
      </c>
    </row>
    <row r="201" spans="1:8" ht="371.25" x14ac:dyDescent="0.25">
      <c r="A201" s="32" t="s">
        <v>2185</v>
      </c>
      <c r="B201" s="33">
        <v>8</v>
      </c>
      <c r="C201" s="32" t="s">
        <v>2200</v>
      </c>
      <c r="D201" s="32" t="s">
        <v>140</v>
      </c>
      <c r="E201" s="33" t="s">
        <v>2201</v>
      </c>
      <c r="F201" s="34">
        <v>9</v>
      </c>
      <c r="G201" s="66">
        <v>12492.33</v>
      </c>
      <c r="H201" s="35">
        <f t="shared" si="10"/>
        <v>112430.97</v>
      </c>
    </row>
    <row r="202" spans="1:8" ht="393.75" x14ac:dyDescent="0.25">
      <c r="A202" s="32" t="s">
        <v>2185</v>
      </c>
      <c r="B202" s="33">
        <v>9</v>
      </c>
      <c r="C202" s="32" t="s">
        <v>2202</v>
      </c>
      <c r="D202" s="32" t="s">
        <v>140</v>
      </c>
      <c r="E202" s="33" t="s">
        <v>2203</v>
      </c>
      <c r="F202" s="34">
        <v>2</v>
      </c>
      <c r="G202" s="66">
        <v>13314.78</v>
      </c>
      <c r="H202" s="35">
        <f t="shared" si="10"/>
        <v>26629.56</v>
      </c>
    </row>
    <row r="203" spans="1:8" ht="45" x14ac:dyDescent="0.25">
      <c r="A203" s="32" t="s">
        <v>2185</v>
      </c>
      <c r="B203" s="33">
        <v>10</v>
      </c>
      <c r="C203" s="32" t="s">
        <v>2204</v>
      </c>
      <c r="D203" s="32" t="s">
        <v>1848</v>
      </c>
      <c r="E203" s="33" t="s">
        <v>2205</v>
      </c>
      <c r="F203" s="34">
        <v>1242</v>
      </c>
      <c r="G203" s="66">
        <v>426.28</v>
      </c>
      <c r="H203" s="35">
        <f t="shared" si="10"/>
        <v>529439.76</v>
      </c>
    </row>
    <row r="204" spans="1:8" ht="22.5" x14ac:dyDescent="0.25">
      <c r="A204" s="32" t="s">
        <v>2185</v>
      </c>
      <c r="B204" s="33">
        <v>11</v>
      </c>
      <c r="C204" s="32" t="s">
        <v>2206</v>
      </c>
      <c r="D204" s="32" t="s">
        <v>662</v>
      </c>
      <c r="E204" s="33" t="s">
        <v>2207</v>
      </c>
      <c r="F204" s="34">
        <v>1265</v>
      </c>
      <c r="G204" s="66">
        <v>102.9</v>
      </c>
      <c r="H204" s="35">
        <f t="shared" si="10"/>
        <v>130168.5</v>
      </c>
    </row>
    <row r="205" spans="1:8" ht="33.75" x14ac:dyDescent="0.25">
      <c r="A205" s="32" t="s">
        <v>2185</v>
      </c>
      <c r="B205" s="33">
        <v>12</v>
      </c>
      <c r="C205" s="32" t="s">
        <v>2208</v>
      </c>
      <c r="D205" s="32" t="s">
        <v>662</v>
      </c>
      <c r="E205" s="33" t="s">
        <v>2209</v>
      </c>
      <c r="F205" s="34">
        <v>1242</v>
      </c>
      <c r="G205" s="66">
        <v>30.46</v>
      </c>
      <c r="H205" s="35">
        <f t="shared" si="10"/>
        <v>37831.32</v>
      </c>
    </row>
    <row r="206" spans="1:8" ht="213.75" x14ac:dyDescent="0.25">
      <c r="A206" s="32" t="s">
        <v>2185</v>
      </c>
      <c r="B206" s="33">
        <v>13</v>
      </c>
      <c r="C206" s="32" t="s">
        <v>2210</v>
      </c>
      <c r="D206" s="32" t="s">
        <v>1452</v>
      </c>
      <c r="E206" s="33" t="s">
        <v>2211</v>
      </c>
      <c r="F206" s="34">
        <v>152</v>
      </c>
      <c r="G206" s="66">
        <v>343</v>
      </c>
      <c r="H206" s="35">
        <f t="shared" si="10"/>
        <v>52136</v>
      </c>
    </row>
    <row r="207" spans="1:8" ht="135" x14ac:dyDescent="0.25">
      <c r="A207" s="32" t="s">
        <v>2185</v>
      </c>
      <c r="B207" s="33">
        <v>14</v>
      </c>
      <c r="C207" s="32" t="s">
        <v>2212</v>
      </c>
      <c r="D207" s="32" t="s">
        <v>1452</v>
      </c>
      <c r="E207" s="33" t="s">
        <v>2213</v>
      </c>
      <c r="F207" s="34">
        <v>4</v>
      </c>
      <c r="G207" s="66">
        <v>1136.1500000000001</v>
      </c>
      <c r="H207" s="35">
        <f t="shared" si="10"/>
        <v>4544.6000000000004</v>
      </c>
    </row>
    <row r="208" spans="1:8" ht="78.75" x14ac:dyDescent="0.25">
      <c r="A208" s="32" t="s">
        <v>2185</v>
      </c>
      <c r="B208" s="33">
        <v>15</v>
      </c>
      <c r="C208" s="32" t="s">
        <v>2214</v>
      </c>
      <c r="D208" s="32" t="s">
        <v>1452</v>
      </c>
      <c r="E208" s="33" t="s">
        <v>2215</v>
      </c>
      <c r="F208" s="34">
        <v>75</v>
      </c>
      <c r="G208" s="66">
        <v>1097.5999999999999</v>
      </c>
      <c r="H208" s="35">
        <f t="shared" si="10"/>
        <v>82320</v>
      </c>
    </row>
    <row r="209" spans="1:8" ht="22.5" x14ac:dyDescent="0.25">
      <c r="A209" s="32" t="s">
        <v>2185</v>
      </c>
      <c r="B209" s="33">
        <v>16</v>
      </c>
      <c r="C209" s="32" t="s">
        <v>2216</v>
      </c>
      <c r="D209" s="32" t="s">
        <v>662</v>
      </c>
      <c r="E209" s="33" t="s">
        <v>2217</v>
      </c>
      <c r="F209" s="34">
        <v>23</v>
      </c>
      <c r="G209" s="66">
        <v>780.05</v>
      </c>
      <c r="H209" s="35">
        <f t="shared" si="10"/>
        <v>17941.150000000001</v>
      </c>
    </row>
    <row r="210" spans="1:8" ht="67.5" x14ac:dyDescent="0.25">
      <c r="A210" s="32" t="s">
        <v>2185</v>
      </c>
      <c r="B210" s="33">
        <v>17</v>
      </c>
      <c r="C210" s="32" t="s">
        <v>2218</v>
      </c>
      <c r="D210" s="32" t="s">
        <v>20</v>
      </c>
      <c r="E210" s="33" t="s">
        <v>2219</v>
      </c>
      <c r="F210" s="34">
        <v>6</v>
      </c>
      <c r="G210" s="66">
        <v>2727.6</v>
      </c>
      <c r="H210" s="35">
        <f t="shared" si="10"/>
        <v>16365.6</v>
      </c>
    </row>
    <row r="211" spans="1:8" ht="112.5" x14ac:dyDescent="0.25">
      <c r="A211" s="32" t="s">
        <v>2185</v>
      </c>
      <c r="B211" s="33">
        <v>18</v>
      </c>
      <c r="C211" s="32" t="s">
        <v>2220</v>
      </c>
      <c r="D211" s="32" t="s">
        <v>1452</v>
      </c>
      <c r="E211" s="33" t="s">
        <v>2221</v>
      </c>
      <c r="F211" s="34">
        <v>11</v>
      </c>
      <c r="G211" s="66">
        <v>3845.44</v>
      </c>
      <c r="H211" s="35">
        <f t="shared" si="10"/>
        <v>42299.839999999997</v>
      </c>
    </row>
    <row r="212" spans="1:8" ht="45" x14ac:dyDescent="0.25">
      <c r="A212" s="32" t="s">
        <v>2185</v>
      </c>
      <c r="B212" s="33">
        <v>19</v>
      </c>
      <c r="C212" s="32" t="s">
        <v>2222</v>
      </c>
      <c r="D212" s="32" t="s">
        <v>20</v>
      </c>
      <c r="E212" s="33" t="s">
        <v>2223</v>
      </c>
      <c r="F212" s="34">
        <v>251</v>
      </c>
      <c r="G212" s="66">
        <v>1097.5999999999999</v>
      </c>
      <c r="H212" s="35">
        <f t="shared" si="10"/>
        <v>275497.59999999998</v>
      </c>
    </row>
    <row r="213" spans="1:8" ht="56.25" x14ac:dyDescent="0.25">
      <c r="A213" s="32" t="s">
        <v>2185</v>
      </c>
      <c r="B213" s="33">
        <v>20</v>
      </c>
      <c r="C213" s="32" t="s">
        <v>2224</v>
      </c>
      <c r="D213" s="32" t="s">
        <v>20</v>
      </c>
      <c r="E213" s="33" t="s">
        <v>2225</v>
      </c>
      <c r="F213" s="34">
        <v>5</v>
      </c>
      <c r="G213" s="66">
        <v>1097.5999999999999</v>
      </c>
      <c r="H213" s="35">
        <f t="shared" si="10"/>
        <v>5488</v>
      </c>
    </row>
    <row r="214" spans="1:8" ht="247.5" x14ac:dyDescent="0.25">
      <c r="A214" s="32" t="s">
        <v>2185</v>
      </c>
      <c r="B214" s="33">
        <v>21</v>
      </c>
      <c r="C214" s="32" t="s">
        <v>2226</v>
      </c>
      <c r="D214" s="32" t="s">
        <v>1452</v>
      </c>
      <c r="E214" s="33" t="s">
        <v>2227</v>
      </c>
      <c r="F214" s="34">
        <v>325</v>
      </c>
      <c r="G214" s="66">
        <v>2058</v>
      </c>
      <c r="H214" s="35">
        <f t="shared" si="10"/>
        <v>668850</v>
      </c>
    </row>
    <row r="215" spans="1:8" ht="236.25" x14ac:dyDescent="0.25">
      <c r="A215" s="32" t="s">
        <v>2185</v>
      </c>
      <c r="B215" s="33">
        <v>22</v>
      </c>
      <c r="C215" s="32" t="s">
        <v>2228</v>
      </c>
      <c r="D215" s="32" t="s">
        <v>1452</v>
      </c>
      <c r="E215" s="33" t="s">
        <v>2229</v>
      </c>
      <c r="F215" s="34">
        <v>167</v>
      </c>
      <c r="G215" s="66">
        <v>2058</v>
      </c>
      <c r="H215" s="35">
        <f t="shared" si="10"/>
        <v>343686</v>
      </c>
    </row>
    <row r="216" spans="1:8" x14ac:dyDescent="0.25">
      <c r="E216" s="30" t="s">
        <v>1923</v>
      </c>
      <c r="F216" s="30"/>
      <c r="G216" s="67"/>
      <c r="H216" s="36">
        <f>SUM(H194:H215)</f>
        <v>5036504.26</v>
      </c>
    </row>
    <row r="218" spans="1:8" x14ac:dyDescent="0.25">
      <c r="C218" s="30" t="s">
        <v>1916</v>
      </c>
      <c r="D218" s="31" t="s">
        <v>173</v>
      </c>
      <c r="E218" s="30" t="s">
        <v>2375</v>
      </c>
    </row>
    <row r="219" spans="1:8" x14ac:dyDescent="0.25">
      <c r="C219" s="30" t="s">
        <v>1918</v>
      </c>
      <c r="D219" s="31" t="s">
        <v>1611</v>
      </c>
      <c r="E219" s="30" t="s">
        <v>2151</v>
      </c>
    </row>
    <row r="220" spans="1:8" x14ac:dyDescent="0.25">
      <c r="C220" s="30" t="s">
        <v>1964</v>
      </c>
      <c r="D220" s="31" t="s">
        <v>1768</v>
      </c>
      <c r="E220" s="30" t="s">
        <v>2230</v>
      </c>
    </row>
    <row r="222" spans="1:8" ht="90" x14ac:dyDescent="0.25">
      <c r="A222" s="32" t="s">
        <v>2231</v>
      </c>
      <c r="B222" s="33">
        <v>1</v>
      </c>
      <c r="C222" s="32" t="s">
        <v>2232</v>
      </c>
      <c r="D222" s="32" t="s">
        <v>2064</v>
      </c>
      <c r="E222" s="33" t="s">
        <v>2233</v>
      </c>
      <c r="F222" s="34">
        <v>231</v>
      </c>
      <c r="G222" s="66">
        <v>617.4</v>
      </c>
      <c r="H222" s="35">
        <f>ROUND(ROUND(G222,2)*ROUND(F222,3),2)</f>
        <v>142619.4</v>
      </c>
    </row>
    <row r="223" spans="1:8" ht="56.25" x14ac:dyDescent="0.25">
      <c r="A223" s="32" t="s">
        <v>2231</v>
      </c>
      <c r="B223" s="33">
        <v>2</v>
      </c>
      <c r="C223" s="32" t="s">
        <v>2234</v>
      </c>
      <c r="D223" s="32" t="s">
        <v>2235</v>
      </c>
      <c r="E223" s="33" t="s">
        <v>2236</v>
      </c>
      <c r="F223" s="34">
        <v>960</v>
      </c>
      <c r="G223" s="66">
        <v>109.76</v>
      </c>
      <c r="H223" s="35">
        <f>ROUND(ROUND(G223,2)*ROUND(F223,3),2)</f>
        <v>105369.60000000001</v>
      </c>
    </row>
    <row r="224" spans="1:8" ht="78.75" x14ac:dyDescent="0.25">
      <c r="A224" s="32" t="s">
        <v>2231</v>
      </c>
      <c r="B224" s="33">
        <v>3</v>
      </c>
      <c r="C224" s="32" t="s">
        <v>2237</v>
      </c>
      <c r="D224" s="32" t="s">
        <v>2064</v>
      </c>
      <c r="E224" s="33" t="s">
        <v>2238</v>
      </c>
      <c r="F224" s="34">
        <v>376</v>
      </c>
      <c r="G224" s="66">
        <v>313.57</v>
      </c>
      <c r="H224" s="35">
        <f>ROUND(ROUND(G224,2)*ROUND(F224,3),2)</f>
        <v>117902.32</v>
      </c>
    </row>
    <row r="225" spans="1:8" ht="112.5" x14ac:dyDescent="0.25">
      <c r="A225" s="32" t="s">
        <v>2231</v>
      </c>
      <c r="B225" s="33">
        <v>4</v>
      </c>
      <c r="C225" s="32" t="s">
        <v>2239</v>
      </c>
      <c r="D225" s="32" t="s">
        <v>2064</v>
      </c>
      <c r="E225" s="33" t="s">
        <v>2240</v>
      </c>
      <c r="F225" s="34">
        <v>2</v>
      </c>
      <c r="G225" s="66">
        <v>873.42</v>
      </c>
      <c r="H225" s="35">
        <f>ROUND(ROUND(G225,2)*ROUND(F225,3),2)</f>
        <v>1746.84</v>
      </c>
    </row>
    <row r="226" spans="1:8" ht="90" x14ac:dyDescent="0.25">
      <c r="A226" s="32" t="s">
        <v>2231</v>
      </c>
      <c r="B226" s="33">
        <v>5</v>
      </c>
      <c r="C226" s="32" t="s">
        <v>2241</v>
      </c>
      <c r="D226" s="32" t="s">
        <v>2064</v>
      </c>
      <c r="E226" s="33" t="s">
        <v>2242</v>
      </c>
      <c r="F226" s="34">
        <v>4744</v>
      </c>
      <c r="G226" s="66">
        <v>314.52999999999997</v>
      </c>
      <c r="H226" s="35">
        <f>ROUND(ROUND(G226,2)*ROUND(F226,3),2)</f>
        <v>1492130.32</v>
      </c>
    </row>
    <row r="227" spans="1:8" x14ac:dyDescent="0.25">
      <c r="E227" s="30" t="s">
        <v>1923</v>
      </c>
      <c r="F227" s="30"/>
      <c r="G227" s="67"/>
      <c r="H227" s="36">
        <f>SUM(H222:H226)</f>
        <v>1859768.48</v>
      </c>
    </row>
    <row r="229" spans="1:8" x14ac:dyDescent="0.25">
      <c r="C229" s="30" t="s">
        <v>1916</v>
      </c>
      <c r="D229" s="31" t="s">
        <v>173</v>
      </c>
      <c r="E229" s="30" t="s">
        <v>1917</v>
      </c>
    </row>
    <row r="230" spans="1:8" x14ac:dyDescent="0.25">
      <c r="C230" s="30" t="s">
        <v>1918</v>
      </c>
      <c r="D230" s="31" t="s">
        <v>1689</v>
      </c>
      <c r="E230" s="30" t="s">
        <v>2243</v>
      </c>
    </row>
    <row r="232" spans="1:8" ht="409.5" x14ac:dyDescent="0.25">
      <c r="A232" s="32" t="s">
        <v>2244</v>
      </c>
      <c r="B232" s="33">
        <v>1</v>
      </c>
      <c r="C232" s="32" t="s">
        <v>2245</v>
      </c>
      <c r="D232" s="32" t="s">
        <v>140</v>
      </c>
      <c r="E232" s="33" t="s">
        <v>2246</v>
      </c>
      <c r="F232" s="34">
        <v>2</v>
      </c>
      <c r="G232" s="66">
        <v>184997.05</v>
      </c>
      <c r="H232" s="35">
        <f t="shared" ref="H232:H240" si="11">ROUND(ROUND(G232,2)*ROUND(F232,3),2)</f>
        <v>369994.1</v>
      </c>
    </row>
    <row r="233" spans="1:8" ht="409.5" x14ac:dyDescent="0.25">
      <c r="A233" s="32" t="s">
        <v>2244</v>
      </c>
      <c r="B233" s="33">
        <v>2</v>
      </c>
      <c r="C233" s="32" t="s">
        <v>2247</v>
      </c>
      <c r="D233" s="32" t="s">
        <v>140</v>
      </c>
      <c r="E233" s="33" t="s">
        <v>2248</v>
      </c>
      <c r="F233" s="34">
        <v>4</v>
      </c>
      <c r="G233" s="66">
        <v>197572.12</v>
      </c>
      <c r="H233" s="35">
        <f t="shared" si="11"/>
        <v>790288.48</v>
      </c>
    </row>
    <row r="234" spans="1:8" ht="409.5" x14ac:dyDescent="0.25">
      <c r="A234" s="32" t="s">
        <v>2244</v>
      </c>
      <c r="B234" s="33">
        <v>3</v>
      </c>
      <c r="C234" s="32" t="s">
        <v>2249</v>
      </c>
      <c r="D234" s="32" t="s">
        <v>140</v>
      </c>
      <c r="E234" s="33" t="s">
        <v>2250</v>
      </c>
      <c r="F234" s="34">
        <v>4</v>
      </c>
      <c r="G234" s="66">
        <v>219436.51</v>
      </c>
      <c r="H234" s="35">
        <f t="shared" si="11"/>
        <v>877746.04</v>
      </c>
    </row>
    <row r="235" spans="1:8" ht="409.5" x14ac:dyDescent="0.25">
      <c r="A235" s="32" t="s">
        <v>2244</v>
      </c>
      <c r="B235" s="33">
        <v>4</v>
      </c>
      <c r="C235" s="32" t="s">
        <v>2251</v>
      </c>
      <c r="D235" s="32" t="s">
        <v>140</v>
      </c>
      <c r="E235" s="33" t="s">
        <v>2252</v>
      </c>
      <c r="F235" s="34">
        <v>2</v>
      </c>
      <c r="G235" s="66">
        <v>233427.62</v>
      </c>
      <c r="H235" s="35">
        <f t="shared" si="11"/>
        <v>466855.24</v>
      </c>
    </row>
    <row r="236" spans="1:8" ht="409.5" x14ac:dyDescent="0.25">
      <c r="A236" s="32" t="s">
        <v>2244</v>
      </c>
      <c r="B236" s="33">
        <v>5</v>
      </c>
      <c r="C236" s="32" t="s">
        <v>2253</v>
      </c>
      <c r="D236" s="32" t="s">
        <v>140</v>
      </c>
      <c r="E236" s="33" t="s">
        <v>2254</v>
      </c>
      <c r="F236" s="34">
        <v>1</v>
      </c>
      <c r="G236" s="66">
        <v>452543.84</v>
      </c>
      <c r="H236" s="35">
        <f t="shared" si="11"/>
        <v>452543.84</v>
      </c>
    </row>
    <row r="237" spans="1:8" ht="409.5" x14ac:dyDescent="0.25">
      <c r="A237" s="32" t="s">
        <v>2244</v>
      </c>
      <c r="B237" s="33">
        <v>6</v>
      </c>
      <c r="C237" s="32" t="s">
        <v>2255</v>
      </c>
      <c r="D237" s="32" t="s">
        <v>140</v>
      </c>
      <c r="E237" s="33" t="s">
        <v>2256</v>
      </c>
      <c r="F237" s="34">
        <v>2</v>
      </c>
      <c r="G237" s="66">
        <v>495113.23</v>
      </c>
      <c r="H237" s="35">
        <f t="shared" si="11"/>
        <v>990226.46</v>
      </c>
    </row>
    <row r="238" spans="1:8" ht="409.5" x14ac:dyDescent="0.25">
      <c r="A238" s="32" t="s">
        <v>2244</v>
      </c>
      <c r="B238" s="33">
        <v>7</v>
      </c>
      <c r="C238" s="32" t="s">
        <v>2257</v>
      </c>
      <c r="D238" s="32" t="s">
        <v>140</v>
      </c>
      <c r="E238" s="33" t="s">
        <v>2258</v>
      </c>
      <c r="F238" s="34">
        <v>2</v>
      </c>
      <c r="G238" s="66">
        <v>471662.32</v>
      </c>
      <c r="H238" s="35">
        <f t="shared" si="11"/>
        <v>943324.64</v>
      </c>
    </row>
    <row r="239" spans="1:8" ht="409.5" x14ac:dyDescent="0.25">
      <c r="A239" s="32" t="s">
        <v>2244</v>
      </c>
      <c r="B239" s="33">
        <v>8</v>
      </c>
      <c r="C239" s="32" t="s">
        <v>2259</v>
      </c>
      <c r="D239" s="32" t="s">
        <v>140</v>
      </c>
      <c r="E239" s="33" t="s">
        <v>2260</v>
      </c>
      <c r="F239" s="34">
        <v>1</v>
      </c>
      <c r="G239" s="66">
        <v>495113.23</v>
      </c>
      <c r="H239" s="35">
        <f t="shared" si="11"/>
        <v>495113.23</v>
      </c>
    </row>
    <row r="240" spans="1:8" ht="409.5" x14ac:dyDescent="0.25">
      <c r="A240" s="32" t="s">
        <v>2244</v>
      </c>
      <c r="B240" s="33">
        <v>9</v>
      </c>
      <c r="C240" s="32" t="s">
        <v>2261</v>
      </c>
      <c r="D240" s="32" t="s">
        <v>140</v>
      </c>
      <c r="E240" s="33" t="s">
        <v>2262</v>
      </c>
      <c r="F240" s="34">
        <v>1</v>
      </c>
      <c r="G240" s="66">
        <v>510631.3</v>
      </c>
      <c r="H240" s="35">
        <f t="shared" si="11"/>
        <v>510631.3</v>
      </c>
    </row>
    <row r="241" spans="1:8" x14ac:dyDescent="0.25">
      <c r="E241" s="30" t="s">
        <v>1923</v>
      </c>
      <c r="F241" s="30"/>
      <c r="G241" s="67"/>
      <c r="H241" s="36">
        <f>SUM(H232:H240)</f>
        <v>5896723.3299999991</v>
      </c>
    </row>
    <row r="243" spans="1:8" x14ac:dyDescent="0.25">
      <c r="C243" s="30" t="s">
        <v>1916</v>
      </c>
      <c r="D243" s="31" t="s">
        <v>173</v>
      </c>
      <c r="E243" s="30" t="s">
        <v>2375</v>
      </c>
    </row>
    <row r="244" spans="1:8" x14ac:dyDescent="0.25">
      <c r="C244" s="30" t="s">
        <v>1918</v>
      </c>
      <c r="D244" s="31" t="s">
        <v>1768</v>
      </c>
      <c r="E244" s="30" t="s">
        <v>2263</v>
      </c>
    </row>
    <row r="245" spans="1:8" x14ac:dyDescent="0.25">
      <c r="C245" s="30" t="s">
        <v>1964</v>
      </c>
      <c r="D245" s="31" t="s">
        <v>1861</v>
      </c>
      <c r="E245" s="30" t="s">
        <v>2264</v>
      </c>
    </row>
    <row r="247" spans="1:8" ht="90" x14ac:dyDescent="0.25">
      <c r="A247" s="32" t="s">
        <v>2265</v>
      </c>
      <c r="B247" s="33">
        <v>1</v>
      </c>
      <c r="C247" s="32" t="s">
        <v>2266</v>
      </c>
      <c r="D247" s="32" t="s">
        <v>140</v>
      </c>
      <c r="E247" s="33" t="s">
        <v>2267</v>
      </c>
      <c r="F247" s="34">
        <v>1</v>
      </c>
      <c r="G247" s="66">
        <v>19964.04</v>
      </c>
      <c r="H247" s="35">
        <f t="shared" ref="H247:H254" si="12">ROUND(ROUND(G247,2)*ROUND(F247,3),2)</f>
        <v>19964.04</v>
      </c>
    </row>
    <row r="248" spans="1:8" ht="33.75" x14ac:dyDescent="0.25">
      <c r="A248" s="32" t="s">
        <v>2265</v>
      </c>
      <c r="B248" s="33">
        <v>2</v>
      </c>
      <c r="C248" s="32" t="s">
        <v>2268</v>
      </c>
      <c r="D248" s="32" t="s">
        <v>140</v>
      </c>
      <c r="E248" s="33" t="s">
        <v>2269</v>
      </c>
      <c r="F248" s="34">
        <v>8</v>
      </c>
      <c r="G248" s="66">
        <v>3745.77</v>
      </c>
      <c r="H248" s="35">
        <f t="shared" si="12"/>
        <v>29966.16</v>
      </c>
    </row>
    <row r="249" spans="1:8" ht="33.75" x14ac:dyDescent="0.25">
      <c r="A249" s="32" t="s">
        <v>2265</v>
      </c>
      <c r="B249" s="33">
        <v>3</v>
      </c>
      <c r="C249" s="32" t="s">
        <v>2270</v>
      </c>
      <c r="D249" s="32" t="s">
        <v>140</v>
      </c>
      <c r="E249" s="33" t="s">
        <v>2271</v>
      </c>
      <c r="F249" s="34">
        <v>16</v>
      </c>
      <c r="G249" s="66">
        <v>1161.5999999999999</v>
      </c>
      <c r="H249" s="35">
        <f t="shared" si="12"/>
        <v>18585.599999999999</v>
      </c>
    </row>
    <row r="250" spans="1:8" ht="33.75" x14ac:dyDescent="0.25">
      <c r="A250" s="32" t="s">
        <v>2265</v>
      </c>
      <c r="B250" s="33">
        <v>4</v>
      </c>
      <c r="C250" s="32" t="s">
        <v>2272</v>
      </c>
      <c r="D250" s="32" t="s">
        <v>10</v>
      </c>
      <c r="E250" s="33" t="s">
        <v>2273</v>
      </c>
      <c r="F250" s="34">
        <v>22</v>
      </c>
      <c r="G250" s="66">
        <v>138.30000000000001</v>
      </c>
      <c r="H250" s="35">
        <f t="shared" si="12"/>
        <v>3042.6</v>
      </c>
    </row>
    <row r="251" spans="1:8" ht="22.5" x14ac:dyDescent="0.25">
      <c r="A251" s="32" t="s">
        <v>2265</v>
      </c>
      <c r="B251" s="33">
        <v>5</v>
      </c>
      <c r="C251" s="32" t="s">
        <v>2274</v>
      </c>
      <c r="D251" s="32" t="s">
        <v>140</v>
      </c>
      <c r="E251" s="33" t="s">
        <v>2275</v>
      </c>
      <c r="F251" s="34">
        <v>11</v>
      </c>
      <c r="G251" s="66">
        <v>205.94</v>
      </c>
      <c r="H251" s="35">
        <f t="shared" si="12"/>
        <v>2265.34</v>
      </c>
    </row>
    <row r="252" spans="1:8" ht="78.75" x14ac:dyDescent="0.25">
      <c r="A252" s="32" t="s">
        <v>2265</v>
      </c>
      <c r="B252" s="33">
        <v>6</v>
      </c>
      <c r="C252" s="32" t="s">
        <v>2276</v>
      </c>
      <c r="D252" s="32" t="s">
        <v>10</v>
      </c>
      <c r="E252" s="33" t="s">
        <v>2277</v>
      </c>
      <c r="F252" s="34">
        <v>595</v>
      </c>
      <c r="G252" s="66">
        <v>889.74</v>
      </c>
      <c r="H252" s="35">
        <f t="shared" si="12"/>
        <v>529395.30000000005</v>
      </c>
    </row>
    <row r="253" spans="1:8" ht="112.5" x14ac:dyDescent="0.25">
      <c r="A253" s="32" t="s">
        <v>2265</v>
      </c>
      <c r="B253" s="33">
        <v>7</v>
      </c>
      <c r="C253" s="32" t="s">
        <v>2278</v>
      </c>
      <c r="D253" s="32" t="s">
        <v>20</v>
      </c>
      <c r="E253" s="33" t="s">
        <v>2279</v>
      </c>
      <c r="F253" s="34">
        <v>177</v>
      </c>
      <c r="G253" s="66">
        <v>1151.6600000000001</v>
      </c>
      <c r="H253" s="35">
        <f t="shared" si="12"/>
        <v>203843.82</v>
      </c>
    </row>
    <row r="254" spans="1:8" ht="90" x14ac:dyDescent="0.25">
      <c r="A254" s="32" t="s">
        <v>2265</v>
      </c>
      <c r="B254" s="33">
        <v>8</v>
      </c>
      <c r="C254" s="32" t="s">
        <v>2280</v>
      </c>
      <c r="D254" s="32" t="s">
        <v>140</v>
      </c>
      <c r="E254" s="33" t="s">
        <v>2281</v>
      </c>
      <c r="F254" s="34">
        <v>4</v>
      </c>
      <c r="G254" s="66">
        <v>5754.65</v>
      </c>
      <c r="H254" s="35">
        <f t="shared" si="12"/>
        <v>23018.6</v>
      </c>
    </row>
    <row r="255" spans="1:8" x14ac:dyDescent="0.25">
      <c r="E255" s="30" t="s">
        <v>1923</v>
      </c>
      <c r="F255" s="30"/>
      <c r="G255" s="67"/>
      <c r="H255" s="36">
        <f>SUM(H247:H254)</f>
        <v>830081.46000000008</v>
      </c>
    </row>
    <row r="257" spans="1:8" x14ac:dyDescent="0.25">
      <c r="C257" s="30" t="s">
        <v>1916</v>
      </c>
      <c r="D257" s="31" t="s">
        <v>173</v>
      </c>
      <c r="E257" s="30" t="s">
        <v>1917</v>
      </c>
    </row>
    <row r="258" spans="1:8" x14ac:dyDescent="0.25">
      <c r="C258" s="30" t="s">
        <v>1918</v>
      </c>
      <c r="D258" s="31" t="s">
        <v>1768</v>
      </c>
      <c r="E258" s="30" t="s">
        <v>2263</v>
      </c>
    </row>
    <row r="259" spans="1:8" x14ac:dyDescent="0.25">
      <c r="C259" s="30" t="s">
        <v>1964</v>
      </c>
      <c r="D259" s="31" t="s">
        <v>1873</v>
      </c>
      <c r="E259" s="30" t="s">
        <v>2098</v>
      </c>
    </row>
    <row r="261" spans="1:8" ht="45" x14ac:dyDescent="0.25">
      <c r="A261" s="32" t="s">
        <v>2282</v>
      </c>
      <c r="B261" s="33">
        <v>1</v>
      </c>
      <c r="C261" s="32" t="s">
        <v>2283</v>
      </c>
      <c r="D261" s="32" t="s">
        <v>20</v>
      </c>
      <c r="E261" s="33" t="s">
        <v>2284</v>
      </c>
      <c r="F261" s="34">
        <v>3401</v>
      </c>
      <c r="G261" s="66">
        <v>153.38999999999999</v>
      </c>
      <c r="H261" s="35">
        <f t="shared" ref="H261:H268" si="13">ROUND(ROUND(G261,2)*ROUND(F261,3),2)</f>
        <v>521679.39</v>
      </c>
    </row>
    <row r="262" spans="1:8" ht="56.25" x14ac:dyDescent="0.25">
      <c r="A262" s="32" t="s">
        <v>2282</v>
      </c>
      <c r="B262" s="33">
        <v>2</v>
      </c>
      <c r="C262" s="32" t="s">
        <v>2285</v>
      </c>
      <c r="D262" s="32" t="s">
        <v>20</v>
      </c>
      <c r="E262" s="33" t="s">
        <v>2286</v>
      </c>
      <c r="F262" s="34">
        <v>3822</v>
      </c>
      <c r="G262" s="66">
        <v>120.53</v>
      </c>
      <c r="H262" s="35">
        <f t="shared" si="13"/>
        <v>460665.66</v>
      </c>
    </row>
    <row r="263" spans="1:8" ht="67.5" x14ac:dyDescent="0.25">
      <c r="A263" s="32" t="s">
        <v>2282</v>
      </c>
      <c r="B263" s="33">
        <v>3</v>
      </c>
      <c r="C263" s="32" t="s">
        <v>2287</v>
      </c>
      <c r="D263" s="32" t="s">
        <v>10</v>
      </c>
      <c r="E263" s="33" t="s">
        <v>2288</v>
      </c>
      <c r="F263" s="34">
        <v>3091</v>
      </c>
      <c r="G263" s="66">
        <v>81.569999999999993</v>
      </c>
      <c r="H263" s="35">
        <f t="shared" si="13"/>
        <v>252132.87</v>
      </c>
    </row>
    <row r="264" spans="1:8" ht="45" x14ac:dyDescent="0.25">
      <c r="A264" s="32" t="s">
        <v>2282</v>
      </c>
      <c r="B264" s="33">
        <v>4</v>
      </c>
      <c r="C264" s="32" t="s">
        <v>2289</v>
      </c>
      <c r="D264" s="32" t="s">
        <v>10</v>
      </c>
      <c r="E264" s="33" t="s">
        <v>2290</v>
      </c>
      <c r="F264" s="34">
        <v>158</v>
      </c>
      <c r="G264" s="66">
        <v>280.23</v>
      </c>
      <c r="H264" s="35">
        <f t="shared" si="13"/>
        <v>44276.34</v>
      </c>
    </row>
    <row r="265" spans="1:8" ht="45" x14ac:dyDescent="0.25">
      <c r="A265" s="32" t="s">
        <v>2282</v>
      </c>
      <c r="B265" s="33">
        <v>5</v>
      </c>
      <c r="C265" s="32" t="s">
        <v>2291</v>
      </c>
      <c r="D265" s="32" t="s">
        <v>10</v>
      </c>
      <c r="E265" s="33" t="s">
        <v>2292</v>
      </c>
      <c r="F265" s="34">
        <v>105</v>
      </c>
      <c r="G265" s="66">
        <v>162.65</v>
      </c>
      <c r="H265" s="35">
        <f t="shared" si="13"/>
        <v>17078.25</v>
      </c>
    </row>
    <row r="266" spans="1:8" ht="56.25" x14ac:dyDescent="0.25">
      <c r="A266" s="32" t="s">
        <v>2282</v>
      </c>
      <c r="B266" s="33">
        <v>6</v>
      </c>
      <c r="C266" s="32" t="s">
        <v>2293</v>
      </c>
      <c r="D266" s="32" t="s">
        <v>140</v>
      </c>
      <c r="E266" s="33" t="s">
        <v>2294</v>
      </c>
      <c r="F266" s="34">
        <v>50</v>
      </c>
      <c r="G266" s="66">
        <v>465.18</v>
      </c>
      <c r="H266" s="35">
        <f t="shared" si="13"/>
        <v>23259</v>
      </c>
    </row>
    <row r="267" spans="1:8" ht="33.75" x14ac:dyDescent="0.25">
      <c r="A267" s="32" t="s">
        <v>2282</v>
      </c>
      <c r="B267" s="33">
        <v>7</v>
      </c>
      <c r="C267" s="32" t="s">
        <v>2295</v>
      </c>
      <c r="D267" s="32" t="s">
        <v>25</v>
      </c>
      <c r="E267" s="33" t="s">
        <v>2296</v>
      </c>
      <c r="F267" s="34">
        <v>159</v>
      </c>
      <c r="G267" s="66">
        <v>302.94</v>
      </c>
      <c r="H267" s="35">
        <f t="shared" si="13"/>
        <v>48167.46</v>
      </c>
    </row>
    <row r="268" spans="1:8" ht="33.75" x14ac:dyDescent="0.25">
      <c r="A268" s="32" t="s">
        <v>2282</v>
      </c>
      <c r="B268" s="33">
        <v>8</v>
      </c>
      <c r="C268" s="32" t="s">
        <v>2297</v>
      </c>
      <c r="D268" s="32" t="s">
        <v>25</v>
      </c>
      <c r="E268" s="33" t="s">
        <v>2298</v>
      </c>
      <c r="F268" s="34">
        <v>10</v>
      </c>
      <c r="G268" s="66">
        <v>257.04000000000002</v>
      </c>
      <c r="H268" s="35">
        <f t="shared" si="13"/>
        <v>2570.4</v>
      </c>
    </row>
    <row r="269" spans="1:8" x14ac:dyDescent="0.25">
      <c r="E269" s="30" t="s">
        <v>1923</v>
      </c>
      <c r="F269" s="30"/>
      <c r="G269" s="67"/>
      <c r="H269" s="36">
        <f>SUM(H261:H268)</f>
        <v>1369829.3699999999</v>
      </c>
    </row>
    <row r="271" spans="1:8" x14ac:dyDescent="0.25">
      <c r="C271" s="30" t="s">
        <v>1916</v>
      </c>
      <c r="D271" s="31" t="s">
        <v>173</v>
      </c>
      <c r="E271" s="30" t="s">
        <v>1917</v>
      </c>
    </row>
    <row r="272" spans="1:8" x14ac:dyDescent="0.25">
      <c r="C272" s="30" t="s">
        <v>1918</v>
      </c>
      <c r="D272" s="31" t="s">
        <v>1768</v>
      </c>
      <c r="E272" s="30" t="s">
        <v>2263</v>
      </c>
    </row>
    <row r="273" spans="1:8" x14ac:dyDescent="0.25">
      <c r="C273" s="30" t="s">
        <v>1964</v>
      </c>
      <c r="D273" s="31" t="s">
        <v>1879</v>
      </c>
      <c r="E273" s="30" t="s">
        <v>2299</v>
      </c>
    </row>
    <row r="275" spans="1:8" ht="22.5" x14ac:dyDescent="0.25">
      <c r="A275" s="32" t="s">
        <v>2300</v>
      </c>
      <c r="B275" s="33">
        <v>1</v>
      </c>
      <c r="C275" s="32" t="s">
        <v>2301</v>
      </c>
      <c r="D275" s="32" t="s">
        <v>20</v>
      </c>
      <c r="E275" s="33" t="s">
        <v>2302</v>
      </c>
      <c r="F275" s="34">
        <v>3874</v>
      </c>
      <c r="G275" s="66">
        <v>13.17</v>
      </c>
      <c r="H275" s="35">
        <f t="shared" ref="H275:H280" si="14">ROUND(ROUND(G275,2)*ROUND(F275,3),2)</f>
        <v>51020.58</v>
      </c>
    </row>
    <row r="276" spans="1:8" ht="33.75" x14ac:dyDescent="0.25">
      <c r="A276" s="32" t="s">
        <v>2300</v>
      </c>
      <c r="B276" s="33">
        <v>2</v>
      </c>
      <c r="C276" s="32" t="s">
        <v>2303</v>
      </c>
      <c r="D276" s="32" t="s">
        <v>25</v>
      </c>
      <c r="E276" s="33" t="s">
        <v>2304</v>
      </c>
      <c r="F276" s="34">
        <v>226</v>
      </c>
      <c r="G276" s="66">
        <v>787.8</v>
      </c>
      <c r="H276" s="35">
        <f t="shared" si="14"/>
        <v>178042.8</v>
      </c>
    </row>
    <row r="277" spans="1:8" ht="45" x14ac:dyDescent="0.25">
      <c r="A277" s="32" t="s">
        <v>2300</v>
      </c>
      <c r="B277" s="33">
        <v>3</v>
      </c>
      <c r="C277" s="32" t="s">
        <v>2305</v>
      </c>
      <c r="D277" s="32" t="s">
        <v>20</v>
      </c>
      <c r="E277" s="33" t="s">
        <v>2306</v>
      </c>
      <c r="F277" s="34">
        <v>2257</v>
      </c>
      <c r="G277" s="66">
        <v>23.8</v>
      </c>
      <c r="H277" s="35">
        <f t="shared" si="14"/>
        <v>53716.6</v>
      </c>
    </row>
    <row r="278" spans="1:8" ht="33.75" x14ac:dyDescent="0.25">
      <c r="A278" s="32" t="s">
        <v>2300</v>
      </c>
      <c r="B278" s="33">
        <v>4</v>
      </c>
      <c r="C278" s="32" t="s">
        <v>2307</v>
      </c>
      <c r="D278" s="32" t="s">
        <v>20</v>
      </c>
      <c r="E278" s="33" t="s">
        <v>2308</v>
      </c>
      <c r="F278" s="34">
        <v>2257</v>
      </c>
      <c r="G278" s="66">
        <v>0.55000000000000004</v>
      </c>
      <c r="H278" s="35">
        <f t="shared" si="14"/>
        <v>1241.3499999999999</v>
      </c>
    </row>
    <row r="279" spans="1:8" ht="56.25" x14ac:dyDescent="0.25">
      <c r="A279" s="32" t="s">
        <v>2300</v>
      </c>
      <c r="B279" s="33">
        <v>5</v>
      </c>
      <c r="C279" s="32" t="s">
        <v>2309</v>
      </c>
      <c r="D279" s="32" t="s">
        <v>140</v>
      </c>
      <c r="E279" s="33" t="s">
        <v>2310</v>
      </c>
      <c r="F279" s="34">
        <v>50</v>
      </c>
      <c r="G279" s="66">
        <v>737.24</v>
      </c>
      <c r="H279" s="35">
        <f t="shared" si="14"/>
        <v>36862</v>
      </c>
    </row>
    <row r="280" spans="1:8" ht="33.75" x14ac:dyDescent="0.25">
      <c r="A280" s="32" t="s">
        <v>2300</v>
      </c>
      <c r="B280" s="33">
        <v>6</v>
      </c>
      <c r="C280" s="32" t="s">
        <v>2311</v>
      </c>
      <c r="D280" s="32" t="s">
        <v>140</v>
      </c>
      <c r="E280" s="33" t="s">
        <v>2312</v>
      </c>
      <c r="F280" s="34">
        <v>50</v>
      </c>
      <c r="G280" s="66">
        <v>659.04</v>
      </c>
      <c r="H280" s="35">
        <f t="shared" si="14"/>
        <v>32952</v>
      </c>
    </row>
    <row r="281" spans="1:8" x14ac:dyDescent="0.25">
      <c r="E281" s="30" t="s">
        <v>1923</v>
      </c>
      <c r="F281" s="30"/>
      <c r="G281" s="67"/>
      <c r="H281" s="36">
        <f>SUM(H275:H280)</f>
        <v>353835.32999999996</v>
      </c>
    </row>
    <row r="283" spans="1:8" x14ac:dyDescent="0.25">
      <c r="C283" s="30" t="s">
        <v>1916</v>
      </c>
      <c r="D283" s="31" t="s">
        <v>173</v>
      </c>
      <c r="E283" s="30" t="s">
        <v>1917</v>
      </c>
    </row>
    <row r="284" spans="1:8" x14ac:dyDescent="0.25">
      <c r="C284" s="30" t="s">
        <v>1918</v>
      </c>
      <c r="D284" s="31" t="s">
        <v>1768</v>
      </c>
      <c r="E284" s="30" t="s">
        <v>2263</v>
      </c>
    </row>
    <row r="285" spans="1:8" x14ac:dyDescent="0.25">
      <c r="C285" s="30" t="s">
        <v>1964</v>
      </c>
      <c r="D285" s="31" t="s">
        <v>1911</v>
      </c>
      <c r="E285" s="30" t="s">
        <v>2313</v>
      </c>
    </row>
    <row r="287" spans="1:8" ht="213.75" x14ac:dyDescent="0.25">
      <c r="A287" s="32" t="s">
        <v>2314</v>
      </c>
      <c r="B287" s="33">
        <v>1</v>
      </c>
      <c r="C287" s="32" t="s">
        <v>2315</v>
      </c>
      <c r="D287" s="32" t="s">
        <v>1848</v>
      </c>
      <c r="E287" s="33" t="s">
        <v>2316</v>
      </c>
      <c r="F287" s="34">
        <v>1</v>
      </c>
      <c r="G287" s="66">
        <v>54888.99</v>
      </c>
      <c r="H287" s="35">
        <f>ROUND(ROUND(G287,2)*ROUND(F287,3),2)</f>
        <v>54888.99</v>
      </c>
    </row>
    <row r="288" spans="1:8" ht="67.5" x14ac:dyDescent="0.25">
      <c r="A288" s="32" t="s">
        <v>2314</v>
      </c>
      <c r="B288" s="33">
        <v>2</v>
      </c>
      <c r="C288" s="32" t="s">
        <v>2317</v>
      </c>
      <c r="D288" s="32" t="s">
        <v>140</v>
      </c>
      <c r="E288" s="33" t="s">
        <v>2318</v>
      </c>
      <c r="F288" s="34">
        <v>2</v>
      </c>
      <c r="G288" s="66">
        <v>7216.31</v>
      </c>
      <c r="H288" s="35">
        <f>ROUND(ROUND(G288,2)*ROUND(F288,3),2)</f>
        <v>14432.62</v>
      </c>
    </row>
    <row r="289" spans="1:8" x14ac:dyDescent="0.25">
      <c r="E289" s="30" t="s">
        <v>1923</v>
      </c>
      <c r="F289" s="30"/>
      <c r="G289" s="67"/>
      <c r="H289" s="36">
        <f>SUM(H287:H288)</f>
        <v>69321.61</v>
      </c>
    </row>
    <row r="291" spans="1:8" x14ac:dyDescent="0.25">
      <c r="C291" s="30" t="s">
        <v>1916</v>
      </c>
      <c r="D291" s="31" t="s">
        <v>173</v>
      </c>
      <c r="E291" s="30" t="s">
        <v>1917</v>
      </c>
    </row>
    <row r="292" spans="1:8" x14ac:dyDescent="0.25">
      <c r="C292" s="30" t="s">
        <v>1918</v>
      </c>
      <c r="D292" s="31" t="s">
        <v>1861</v>
      </c>
      <c r="E292" s="30" t="s">
        <v>2319</v>
      </c>
    </row>
    <row r="294" spans="1:8" ht="56.25" x14ac:dyDescent="0.25">
      <c r="A294" s="32" t="s">
        <v>2320</v>
      </c>
      <c r="B294" s="33">
        <v>1</v>
      </c>
      <c r="C294" s="32" t="s">
        <v>2321</v>
      </c>
      <c r="D294" s="32" t="s">
        <v>20</v>
      </c>
      <c r="E294" s="33" t="s">
        <v>2322</v>
      </c>
      <c r="F294" s="34">
        <v>57</v>
      </c>
      <c r="G294" s="66">
        <v>226.52</v>
      </c>
      <c r="H294" s="35">
        <f t="shared" ref="H294:H302" si="15">ROUND(ROUND(G294,2)*ROUND(F294,3),2)</f>
        <v>12911.64</v>
      </c>
    </row>
    <row r="295" spans="1:8" ht="56.25" x14ac:dyDescent="0.25">
      <c r="A295" s="32" t="s">
        <v>2320</v>
      </c>
      <c r="B295" s="33">
        <v>2</v>
      </c>
      <c r="C295" s="32" t="s">
        <v>2323</v>
      </c>
      <c r="D295" s="32" t="s">
        <v>20</v>
      </c>
      <c r="E295" s="33" t="s">
        <v>2324</v>
      </c>
      <c r="F295" s="34">
        <v>117</v>
      </c>
      <c r="G295" s="66">
        <v>319.74</v>
      </c>
      <c r="H295" s="35">
        <f t="shared" si="15"/>
        <v>37409.58</v>
      </c>
    </row>
    <row r="296" spans="1:8" ht="56.25" x14ac:dyDescent="0.25">
      <c r="A296" s="32" t="s">
        <v>2320</v>
      </c>
      <c r="B296" s="33">
        <v>3</v>
      </c>
      <c r="C296" s="32" t="s">
        <v>2325</v>
      </c>
      <c r="D296" s="32" t="s">
        <v>20</v>
      </c>
      <c r="E296" s="33" t="s">
        <v>2326</v>
      </c>
      <c r="F296" s="34">
        <v>320</v>
      </c>
      <c r="G296" s="66">
        <v>296.49</v>
      </c>
      <c r="H296" s="35">
        <f t="shared" si="15"/>
        <v>94876.800000000003</v>
      </c>
    </row>
    <row r="297" spans="1:8" ht="56.25" x14ac:dyDescent="0.25">
      <c r="A297" s="32" t="s">
        <v>2320</v>
      </c>
      <c r="B297" s="33">
        <v>4</v>
      </c>
      <c r="C297" s="32" t="s">
        <v>2327</v>
      </c>
      <c r="D297" s="32" t="s">
        <v>20</v>
      </c>
      <c r="E297" s="33" t="s">
        <v>2328</v>
      </c>
      <c r="F297" s="34">
        <v>714</v>
      </c>
      <c r="G297" s="66">
        <v>401.31</v>
      </c>
      <c r="H297" s="35">
        <f t="shared" si="15"/>
        <v>286535.34000000003</v>
      </c>
    </row>
    <row r="298" spans="1:8" ht="135" x14ac:dyDescent="0.25">
      <c r="A298" s="32" t="s">
        <v>2320</v>
      </c>
      <c r="B298" s="33">
        <v>5</v>
      </c>
      <c r="C298" s="32" t="s">
        <v>2329</v>
      </c>
      <c r="D298" s="32" t="s">
        <v>2064</v>
      </c>
      <c r="E298" s="33" t="s">
        <v>2330</v>
      </c>
      <c r="F298" s="34">
        <v>162</v>
      </c>
      <c r="G298" s="66">
        <v>2734.26</v>
      </c>
      <c r="H298" s="35">
        <f t="shared" si="15"/>
        <v>442950.12</v>
      </c>
    </row>
    <row r="299" spans="1:8" ht="90" x14ac:dyDescent="0.25">
      <c r="A299" s="32" t="s">
        <v>2320</v>
      </c>
      <c r="B299" s="33">
        <v>6</v>
      </c>
      <c r="C299" s="32" t="s">
        <v>2331</v>
      </c>
      <c r="D299" s="32" t="s">
        <v>1452</v>
      </c>
      <c r="E299" s="33" t="s">
        <v>2332</v>
      </c>
      <c r="F299" s="34">
        <v>270</v>
      </c>
      <c r="G299" s="66">
        <v>1493.63</v>
      </c>
      <c r="H299" s="35">
        <f t="shared" si="15"/>
        <v>403280.1</v>
      </c>
    </row>
    <row r="300" spans="1:8" ht="101.25" x14ac:dyDescent="0.25">
      <c r="A300" s="32" t="s">
        <v>2320</v>
      </c>
      <c r="B300" s="33">
        <v>7</v>
      </c>
      <c r="C300" s="32" t="s">
        <v>2333</v>
      </c>
      <c r="D300" s="32" t="s">
        <v>10</v>
      </c>
      <c r="E300" s="33" t="s">
        <v>2334</v>
      </c>
      <c r="F300" s="34">
        <v>17</v>
      </c>
      <c r="G300" s="66">
        <v>4275.08</v>
      </c>
      <c r="H300" s="35">
        <f t="shared" si="15"/>
        <v>72676.36</v>
      </c>
    </row>
    <row r="301" spans="1:8" ht="101.25" x14ac:dyDescent="0.25">
      <c r="A301" s="32" t="s">
        <v>2320</v>
      </c>
      <c r="B301" s="33">
        <v>8</v>
      </c>
      <c r="C301" s="32" t="s">
        <v>2335</v>
      </c>
      <c r="D301" s="32" t="s">
        <v>10</v>
      </c>
      <c r="E301" s="33" t="s">
        <v>2336</v>
      </c>
      <c r="F301" s="34">
        <v>55</v>
      </c>
      <c r="G301" s="66">
        <v>4628.37</v>
      </c>
      <c r="H301" s="35">
        <f t="shared" si="15"/>
        <v>254560.35</v>
      </c>
    </row>
    <row r="302" spans="1:8" ht="78.75" x14ac:dyDescent="0.25">
      <c r="A302" s="32" t="s">
        <v>2320</v>
      </c>
      <c r="B302" s="33">
        <v>9</v>
      </c>
      <c r="C302" s="32" t="s">
        <v>2337</v>
      </c>
      <c r="D302" s="32" t="s">
        <v>662</v>
      </c>
      <c r="E302" s="33" t="s">
        <v>2338</v>
      </c>
      <c r="F302" s="34">
        <v>18</v>
      </c>
      <c r="G302" s="66">
        <v>1926.56</v>
      </c>
      <c r="H302" s="35">
        <f t="shared" si="15"/>
        <v>34678.080000000002</v>
      </c>
    </row>
    <row r="303" spans="1:8" x14ac:dyDescent="0.25">
      <c r="E303" s="30" t="s">
        <v>1923</v>
      </c>
      <c r="F303" s="30"/>
      <c r="G303" s="67"/>
      <c r="H303" s="36">
        <f>SUM(H294:H302)</f>
        <v>1639878.3700000003</v>
      </c>
    </row>
    <row r="305" spans="1:8" x14ac:dyDescent="0.25">
      <c r="C305" s="30" t="s">
        <v>1916</v>
      </c>
      <c r="D305" s="31" t="s">
        <v>173</v>
      </c>
      <c r="E305" s="30" t="s">
        <v>1917</v>
      </c>
    </row>
    <row r="306" spans="1:8" x14ac:dyDescent="0.25">
      <c r="C306" s="30" t="s">
        <v>1918</v>
      </c>
      <c r="D306" s="31" t="s">
        <v>1879</v>
      </c>
      <c r="E306" s="30" t="s">
        <v>2339</v>
      </c>
    </row>
    <row r="308" spans="1:8" ht="409.5" x14ac:dyDescent="0.25">
      <c r="A308" s="32" t="s">
        <v>2340</v>
      </c>
      <c r="B308" s="33">
        <v>1</v>
      </c>
      <c r="C308" s="32" t="s">
        <v>2341</v>
      </c>
      <c r="D308" s="32" t="s">
        <v>103</v>
      </c>
      <c r="E308" s="33" t="s">
        <v>2342</v>
      </c>
      <c r="F308" s="34">
        <v>1</v>
      </c>
      <c r="G308" s="66">
        <v>349439.76</v>
      </c>
      <c r="H308" s="35">
        <f>ROUND(ROUND(G308,2)*ROUND(F308,3),2)</f>
        <v>349439.76</v>
      </c>
    </row>
    <row r="309" spans="1:8" ht="157.5" x14ac:dyDescent="0.25">
      <c r="A309" s="32" t="s">
        <v>2340</v>
      </c>
      <c r="B309" s="33">
        <v>2</v>
      </c>
      <c r="C309" s="32" t="s">
        <v>2343</v>
      </c>
      <c r="D309" s="32" t="s">
        <v>103</v>
      </c>
      <c r="E309" s="33" t="s">
        <v>2344</v>
      </c>
      <c r="F309" s="34">
        <v>1</v>
      </c>
      <c r="G309" s="66">
        <v>101013.91</v>
      </c>
      <c r="H309" s="35">
        <f>ROUND(ROUND(G309,2)*ROUND(F309,3),2)</f>
        <v>101013.91</v>
      </c>
    </row>
    <row r="310" spans="1:8" x14ac:dyDescent="0.25">
      <c r="E310" s="30" t="s">
        <v>1923</v>
      </c>
      <c r="F310" s="30"/>
      <c r="G310" s="67"/>
      <c r="H310" s="36">
        <f>SUM(H308:H309)</f>
        <v>450453.67000000004</v>
      </c>
    </row>
    <row r="312" spans="1:8" x14ac:dyDescent="0.25">
      <c r="C312" s="30" t="s">
        <v>1916</v>
      </c>
      <c r="D312" s="31" t="s">
        <v>173</v>
      </c>
      <c r="E312" s="30" t="s">
        <v>1917</v>
      </c>
    </row>
    <row r="313" spans="1:8" x14ac:dyDescent="0.25">
      <c r="C313" s="30" t="s">
        <v>1918</v>
      </c>
      <c r="D313" s="31" t="s">
        <v>1911</v>
      </c>
      <c r="E313" s="30" t="s">
        <v>2345</v>
      </c>
    </row>
    <row r="315" spans="1:8" ht="45" x14ac:dyDescent="0.25">
      <c r="A315" s="32" t="s">
        <v>2346</v>
      </c>
      <c r="B315" s="33">
        <v>1</v>
      </c>
      <c r="C315" s="32" t="s">
        <v>2347</v>
      </c>
      <c r="D315" s="32" t="s">
        <v>103</v>
      </c>
      <c r="E315" s="33" t="s">
        <v>2348</v>
      </c>
      <c r="F315" s="34">
        <v>1</v>
      </c>
      <c r="G315" s="66">
        <v>758935.52</v>
      </c>
      <c r="H315" s="35">
        <f>ROUND(ROUND(G315,2)*ROUND(F315,3),2)</f>
        <v>758935.52</v>
      </c>
    </row>
    <row r="316" spans="1:8" x14ac:dyDescent="0.25">
      <c r="E316" s="30" t="s">
        <v>1923</v>
      </c>
      <c r="F316" s="30"/>
      <c r="G316" s="67"/>
      <c r="H316" s="36">
        <f>SUM(H315:H315)</f>
        <v>758935.52</v>
      </c>
    </row>
    <row r="318" spans="1:8" x14ac:dyDescent="0.25">
      <c r="C318" s="30" t="s">
        <v>1916</v>
      </c>
      <c r="D318" s="31" t="s">
        <v>173</v>
      </c>
      <c r="E318" s="30" t="s">
        <v>1917</v>
      </c>
    </row>
    <row r="319" spans="1:8" x14ac:dyDescent="0.25">
      <c r="C319" s="30" t="s">
        <v>1918</v>
      </c>
      <c r="D319" s="31" t="s">
        <v>2349</v>
      </c>
      <c r="E319" s="30" t="s">
        <v>2350</v>
      </c>
    </row>
    <row r="321" spans="1:8" ht="33.75" x14ac:dyDescent="0.25">
      <c r="A321" s="32" t="s">
        <v>2351</v>
      </c>
      <c r="B321" s="33">
        <v>1</v>
      </c>
      <c r="C321" s="32" t="s">
        <v>2352</v>
      </c>
      <c r="D321" s="32" t="s">
        <v>103</v>
      </c>
      <c r="E321" s="33" t="s">
        <v>2353</v>
      </c>
      <c r="F321" s="34">
        <v>1</v>
      </c>
      <c r="G321" s="66">
        <v>1234800</v>
      </c>
      <c r="H321" s="35">
        <f>ROUND(ROUND(G321,2)*ROUND(F321,3),2)</f>
        <v>1234800</v>
      </c>
    </row>
    <row r="322" spans="1:8" x14ac:dyDescent="0.25">
      <c r="E322" s="30" t="s">
        <v>1923</v>
      </c>
      <c r="F322" s="30"/>
      <c r="G322" s="67"/>
      <c r="H322" s="36">
        <f>SUM(H321:H321)</f>
        <v>1234800</v>
      </c>
    </row>
    <row r="324" spans="1:8" x14ac:dyDescent="0.25">
      <c r="C324" s="30" t="s">
        <v>1916</v>
      </c>
      <c r="D324" s="31" t="s">
        <v>173</v>
      </c>
      <c r="E324" s="30" t="s">
        <v>1917</v>
      </c>
    </row>
    <row r="325" spans="1:8" x14ac:dyDescent="0.25">
      <c r="C325" s="30" t="s">
        <v>1918</v>
      </c>
      <c r="D325" s="31" t="s">
        <v>2354</v>
      </c>
      <c r="E325" s="30" t="s">
        <v>2355</v>
      </c>
    </row>
    <row r="327" spans="1:8" ht="56.25" x14ac:dyDescent="0.25">
      <c r="A327" s="32" t="s">
        <v>2356</v>
      </c>
      <c r="B327" s="33">
        <v>1</v>
      </c>
      <c r="C327" s="32" t="s">
        <v>2357</v>
      </c>
      <c r="D327" s="32" t="s">
        <v>103</v>
      </c>
      <c r="E327" s="33" t="s">
        <v>2358</v>
      </c>
      <c r="F327" s="34">
        <v>1</v>
      </c>
      <c r="G327" s="66">
        <v>411600</v>
      </c>
      <c r="H327" s="35">
        <f>ROUND(ROUND(G327,2)*ROUND(F327,3),2)</f>
        <v>411600</v>
      </c>
    </row>
    <row r="328" spans="1:8" x14ac:dyDescent="0.25">
      <c r="E328" s="30" t="s">
        <v>1923</v>
      </c>
      <c r="F328" s="30"/>
      <c r="G328" s="67"/>
      <c r="H328" s="36">
        <f>SUM(H327:H327)</f>
        <v>411600</v>
      </c>
    </row>
    <row r="330" spans="1:8" x14ac:dyDescent="0.25">
      <c r="E330" s="37" t="s">
        <v>2359</v>
      </c>
      <c r="H330" s="38">
        <f>SUM(H7:H329)/2</f>
        <v>76053528.600000009</v>
      </c>
    </row>
  </sheetData>
  <pageMargins left="0.7" right="0.7" top="0.75" bottom="0.75" header="0.3" footer="0.3"/>
  <pageSetup scale="72" orientation="portrait" horizontalDpi="4294967295" verticalDpi="4294967295" r:id="rId1"/>
  <rowBreaks count="1" manualBreakCount="1">
    <brk id="307"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596"/>
  <sheetViews>
    <sheetView view="pageBreakPreview" topLeftCell="A559" zoomScale="60" zoomScaleNormal="100" workbookViewId="0">
      <selection activeCell="B6" sqref="B6"/>
    </sheetView>
  </sheetViews>
  <sheetFormatPr baseColWidth="10" defaultColWidth="8" defaultRowHeight="11.25" x14ac:dyDescent="0.25"/>
  <cols>
    <col min="1" max="1" width="5.85546875" style="52" customWidth="1"/>
    <col min="2" max="2" width="46.28515625" style="1" customWidth="1"/>
    <col min="3" max="3" width="6.42578125" style="1" customWidth="1"/>
    <col min="4" max="4" width="10.7109375" style="40" customWidth="1"/>
    <col min="5" max="6" width="15.7109375" style="40" customWidth="1"/>
    <col min="7" max="247" width="8" style="1"/>
    <col min="248" max="248" width="0.28515625" style="1" customWidth="1"/>
    <col min="249" max="249" width="0.140625" style="1" customWidth="1"/>
    <col min="250" max="250" width="4.85546875" style="1" bestFit="1" customWidth="1"/>
    <col min="251" max="251" width="62.5703125" style="1" customWidth="1"/>
    <col min="252" max="252" width="4.85546875" style="1" customWidth="1"/>
    <col min="253" max="253" width="6.42578125" style="1" customWidth="1"/>
    <col min="254" max="254" width="12.140625" style="1" bestFit="1" customWidth="1"/>
    <col min="255" max="255" width="9.42578125" style="1" bestFit="1" customWidth="1"/>
    <col min="256" max="256" width="11.42578125" style="1" customWidth="1"/>
    <col min="257" max="257" width="11.5703125" style="1" customWidth="1"/>
    <col min="258" max="258" width="12.7109375" style="1" customWidth="1"/>
    <col min="259" max="259" width="8" style="1"/>
    <col min="260" max="260" width="8" style="1" customWidth="1"/>
    <col min="261" max="503" width="8" style="1"/>
    <col min="504" max="504" width="0.28515625" style="1" customWidth="1"/>
    <col min="505" max="505" width="0.140625" style="1" customWidth="1"/>
    <col min="506" max="506" width="4.85546875" style="1" bestFit="1" customWidth="1"/>
    <col min="507" max="507" width="62.5703125" style="1" customWidth="1"/>
    <col min="508" max="508" width="4.85546875" style="1" customWidth="1"/>
    <col min="509" max="509" width="6.42578125" style="1" customWidth="1"/>
    <col min="510" max="510" width="12.140625" style="1" bestFit="1" customWidth="1"/>
    <col min="511" max="511" width="9.42578125" style="1" bestFit="1" customWidth="1"/>
    <col min="512" max="512" width="11.42578125" style="1" customWidth="1"/>
    <col min="513" max="513" width="11.5703125" style="1" customWidth="1"/>
    <col min="514" max="514" width="12.7109375" style="1" customWidth="1"/>
    <col min="515" max="515" width="8" style="1"/>
    <col min="516" max="516" width="8" style="1" customWidth="1"/>
    <col min="517" max="759" width="8" style="1"/>
    <col min="760" max="760" width="0.28515625" style="1" customWidth="1"/>
    <col min="761" max="761" width="0.140625" style="1" customWidth="1"/>
    <col min="762" max="762" width="4.85546875" style="1" bestFit="1" customWidth="1"/>
    <col min="763" max="763" width="62.5703125" style="1" customWidth="1"/>
    <col min="764" max="764" width="4.85546875" style="1" customWidth="1"/>
    <col min="765" max="765" width="6.42578125" style="1" customWidth="1"/>
    <col min="766" max="766" width="12.140625" style="1" bestFit="1" customWidth="1"/>
    <col min="767" max="767" width="9.42578125" style="1" bestFit="1" customWidth="1"/>
    <col min="768" max="768" width="11.42578125" style="1" customWidth="1"/>
    <col min="769" max="769" width="11.5703125" style="1" customWidth="1"/>
    <col min="770" max="770" width="12.7109375" style="1" customWidth="1"/>
    <col min="771" max="771" width="8" style="1"/>
    <col min="772" max="772" width="8" style="1" customWidth="1"/>
    <col min="773" max="1015" width="8" style="1"/>
    <col min="1016" max="1016" width="0.28515625" style="1" customWidth="1"/>
    <col min="1017" max="1017" width="0.140625" style="1" customWidth="1"/>
    <col min="1018" max="1018" width="4.85546875" style="1" bestFit="1" customWidth="1"/>
    <col min="1019" max="1019" width="62.5703125" style="1" customWidth="1"/>
    <col min="1020" max="1020" width="4.85546875" style="1" customWidth="1"/>
    <col min="1021" max="1021" width="6.42578125" style="1" customWidth="1"/>
    <col min="1022" max="1022" width="12.140625" style="1" bestFit="1" customWidth="1"/>
    <col min="1023" max="1023" width="9.42578125" style="1" bestFit="1" customWidth="1"/>
    <col min="1024" max="1024" width="11.42578125" style="1" customWidth="1"/>
    <col min="1025" max="1025" width="11.5703125" style="1" customWidth="1"/>
    <col min="1026" max="1026" width="12.7109375" style="1" customWidth="1"/>
    <col min="1027" max="1027" width="8" style="1"/>
    <col min="1028" max="1028" width="8" style="1" customWidth="1"/>
    <col min="1029" max="1271" width="8" style="1"/>
    <col min="1272" max="1272" width="0.28515625" style="1" customWidth="1"/>
    <col min="1273" max="1273" width="0.140625" style="1" customWidth="1"/>
    <col min="1274" max="1274" width="4.85546875" style="1" bestFit="1" customWidth="1"/>
    <col min="1275" max="1275" width="62.5703125" style="1" customWidth="1"/>
    <col min="1276" max="1276" width="4.85546875" style="1" customWidth="1"/>
    <col min="1277" max="1277" width="6.42578125" style="1" customWidth="1"/>
    <col min="1278" max="1278" width="12.140625" style="1" bestFit="1" customWidth="1"/>
    <col min="1279" max="1279" width="9.42578125" style="1" bestFit="1" customWidth="1"/>
    <col min="1280" max="1280" width="11.42578125" style="1" customWidth="1"/>
    <col min="1281" max="1281" width="11.5703125" style="1" customWidth="1"/>
    <col min="1282" max="1282" width="12.7109375" style="1" customWidth="1"/>
    <col min="1283" max="1283" width="8" style="1"/>
    <col min="1284" max="1284" width="8" style="1" customWidth="1"/>
    <col min="1285" max="1527" width="8" style="1"/>
    <col min="1528" max="1528" width="0.28515625" style="1" customWidth="1"/>
    <col min="1529" max="1529" width="0.140625" style="1" customWidth="1"/>
    <col min="1530" max="1530" width="4.85546875" style="1" bestFit="1" customWidth="1"/>
    <col min="1531" max="1531" width="62.5703125" style="1" customWidth="1"/>
    <col min="1532" max="1532" width="4.85546875" style="1" customWidth="1"/>
    <col min="1533" max="1533" width="6.42578125" style="1" customWidth="1"/>
    <col min="1534" max="1534" width="12.140625" style="1" bestFit="1" customWidth="1"/>
    <col min="1535" max="1535" width="9.42578125" style="1" bestFit="1" customWidth="1"/>
    <col min="1536" max="1536" width="11.42578125" style="1" customWidth="1"/>
    <col min="1537" max="1537" width="11.5703125" style="1" customWidth="1"/>
    <col min="1538" max="1538" width="12.7109375" style="1" customWidth="1"/>
    <col min="1539" max="1539" width="8" style="1"/>
    <col min="1540" max="1540" width="8" style="1" customWidth="1"/>
    <col min="1541" max="1783" width="8" style="1"/>
    <col min="1784" max="1784" width="0.28515625" style="1" customWidth="1"/>
    <col min="1785" max="1785" width="0.140625" style="1" customWidth="1"/>
    <col min="1786" max="1786" width="4.85546875" style="1" bestFit="1" customWidth="1"/>
    <col min="1787" max="1787" width="62.5703125" style="1" customWidth="1"/>
    <col min="1788" max="1788" width="4.85546875" style="1" customWidth="1"/>
    <col min="1789" max="1789" width="6.42578125" style="1" customWidth="1"/>
    <col min="1790" max="1790" width="12.140625" style="1" bestFit="1" customWidth="1"/>
    <col min="1791" max="1791" width="9.42578125" style="1" bestFit="1" customWidth="1"/>
    <col min="1792" max="1792" width="11.42578125" style="1" customWidth="1"/>
    <col min="1793" max="1793" width="11.5703125" style="1" customWidth="1"/>
    <col min="1794" max="1794" width="12.7109375" style="1" customWidth="1"/>
    <col min="1795" max="1795" width="8" style="1"/>
    <col min="1796" max="1796" width="8" style="1" customWidth="1"/>
    <col min="1797" max="2039" width="8" style="1"/>
    <col min="2040" max="2040" width="0.28515625" style="1" customWidth="1"/>
    <col min="2041" max="2041" width="0.140625" style="1" customWidth="1"/>
    <col min="2042" max="2042" width="4.85546875" style="1" bestFit="1" customWidth="1"/>
    <col min="2043" max="2043" width="62.5703125" style="1" customWidth="1"/>
    <col min="2044" max="2044" width="4.85546875" style="1" customWidth="1"/>
    <col min="2045" max="2045" width="6.42578125" style="1" customWidth="1"/>
    <col min="2046" max="2046" width="12.140625" style="1" bestFit="1" customWidth="1"/>
    <col min="2047" max="2047" width="9.42578125" style="1" bestFit="1" customWidth="1"/>
    <col min="2048" max="2048" width="11.42578125" style="1" customWidth="1"/>
    <col min="2049" max="2049" width="11.5703125" style="1" customWidth="1"/>
    <col min="2050" max="2050" width="12.7109375" style="1" customWidth="1"/>
    <col min="2051" max="2051" width="8" style="1"/>
    <col min="2052" max="2052" width="8" style="1" customWidth="1"/>
    <col min="2053" max="2295" width="8" style="1"/>
    <col min="2296" max="2296" width="0.28515625" style="1" customWidth="1"/>
    <col min="2297" max="2297" width="0.140625" style="1" customWidth="1"/>
    <col min="2298" max="2298" width="4.85546875" style="1" bestFit="1" customWidth="1"/>
    <col min="2299" max="2299" width="62.5703125" style="1" customWidth="1"/>
    <col min="2300" max="2300" width="4.85546875" style="1" customWidth="1"/>
    <col min="2301" max="2301" width="6.42578125" style="1" customWidth="1"/>
    <col min="2302" max="2302" width="12.140625" style="1" bestFit="1" customWidth="1"/>
    <col min="2303" max="2303" width="9.42578125" style="1" bestFit="1" customWidth="1"/>
    <col min="2304" max="2304" width="11.42578125" style="1" customWidth="1"/>
    <col min="2305" max="2305" width="11.5703125" style="1" customWidth="1"/>
    <col min="2306" max="2306" width="12.7109375" style="1" customWidth="1"/>
    <col min="2307" max="2307" width="8" style="1"/>
    <col min="2308" max="2308" width="8" style="1" customWidth="1"/>
    <col min="2309" max="2551" width="8" style="1"/>
    <col min="2552" max="2552" width="0.28515625" style="1" customWidth="1"/>
    <col min="2553" max="2553" width="0.140625" style="1" customWidth="1"/>
    <col min="2554" max="2554" width="4.85546875" style="1" bestFit="1" customWidth="1"/>
    <col min="2555" max="2555" width="62.5703125" style="1" customWidth="1"/>
    <col min="2556" max="2556" width="4.85546875" style="1" customWidth="1"/>
    <col min="2557" max="2557" width="6.42578125" style="1" customWidth="1"/>
    <col min="2558" max="2558" width="12.140625" style="1" bestFit="1" customWidth="1"/>
    <col min="2559" max="2559" width="9.42578125" style="1" bestFit="1" customWidth="1"/>
    <col min="2560" max="2560" width="11.42578125" style="1" customWidth="1"/>
    <col min="2561" max="2561" width="11.5703125" style="1" customWidth="1"/>
    <col min="2562" max="2562" width="12.7109375" style="1" customWidth="1"/>
    <col min="2563" max="2563" width="8" style="1"/>
    <col min="2564" max="2564" width="8" style="1" customWidth="1"/>
    <col min="2565" max="2807" width="8" style="1"/>
    <col min="2808" max="2808" width="0.28515625" style="1" customWidth="1"/>
    <col min="2809" max="2809" width="0.140625" style="1" customWidth="1"/>
    <col min="2810" max="2810" width="4.85546875" style="1" bestFit="1" customWidth="1"/>
    <col min="2811" max="2811" width="62.5703125" style="1" customWidth="1"/>
    <col min="2812" max="2812" width="4.85546875" style="1" customWidth="1"/>
    <col min="2813" max="2813" width="6.42578125" style="1" customWidth="1"/>
    <col min="2814" max="2814" width="12.140625" style="1" bestFit="1" customWidth="1"/>
    <col min="2815" max="2815" width="9.42578125" style="1" bestFit="1" customWidth="1"/>
    <col min="2816" max="2816" width="11.42578125" style="1" customWidth="1"/>
    <col min="2817" max="2817" width="11.5703125" style="1" customWidth="1"/>
    <col min="2818" max="2818" width="12.7109375" style="1" customWidth="1"/>
    <col min="2819" max="2819" width="8" style="1"/>
    <col min="2820" max="2820" width="8" style="1" customWidth="1"/>
    <col min="2821" max="3063" width="8" style="1"/>
    <col min="3064" max="3064" width="0.28515625" style="1" customWidth="1"/>
    <col min="3065" max="3065" width="0.140625" style="1" customWidth="1"/>
    <col min="3066" max="3066" width="4.85546875" style="1" bestFit="1" customWidth="1"/>
    <col min="3067" max="3067" width="62.5703125" style="1" customWidth="1"/>
    <col min="3068" max="3068" width="4.85546875" style="1" customWidth="1"/>
    <col min="3069" max="3069" width="6.42578125" style="1" customWidth="1"/>
    <col min="3070" max="3070" width="12.140625" style="1" bestFit="1" customWidth="1"/>
    <col min="3071" max="3071" width="9.42578125" style="1" bestFit="1" customWidth="1"/>
    <col min="3072" max="3072" width="11.42578125" style="1" customWidth="1"/>
    <col min="3073" max="3073" width="11.5703125" style="1" customWidth="1"/>
    <col min="3074" max="3074" width="12.7109375" style="1" customWidth="1"/>
    <col min="3075" max="3075" width="8" style="1"/>
    <col min="3076" max="3076" width="8" style="1" customWidth="1"/>
    <col min="3077" max="3319" width="8" style="1"/>
    <col min="3320" max="3320" width="0.28515625" style="1" customWidth="1"/>
    <col min="3321" max="3321" width="0.140625" style="1" customWidth="1"/>
    <col min="3322" max="3322" width="4.85546875" style="1" bestFit="1" customWidth="1"/>
    <col min="3323" max="3323" width="62.5703125" style="1" customWidth="1"/>
    <col min="3324" max="3324" width="4.85546875" style="1" customWidth="1"/>
    <col min="3325" max="3325" width="6.42578125" style="1" customWidth="1"/>
    <col min="3326" max="3326" width="12.140625" style="1" bestFit="1" customWidth="1"/>
    <col min="3327" max="3327" width="9.42578125" style="1" bestFit="1" customWidth="1"/>
    <col min="3328" max="3328" width="11.42578125" style="1" customWidth="1"/>
    <col min="3329" max="3329" width="11.5703125" style="1" customWidth="1"/>
    <col min="3330" max="3330" width="12.7109375" style="1" customWidth="1"/>
    <col min="3331" max="3331" width="8" style="1"/>
    <col min="3332" max="3332" width="8" style="1" customWidth="1"/>
    <col min="3333" max="3575" width="8" style="1"/>
    <col min="3576" max="3576" width="0.28515625" style="1" customWidth="1"/>
    <col min="3577" max="3577" width="0.140625" style="1" customWidth="1"/>
    <col min="3578" max="3578" width="4.85546875" style="1" bestFit="1" customWidth="1"/>
    <col min="3579" max="3579" width="62.5703125" style="1" customWidth="1"/>
    <col min="3580" max="3580" width="4.85546875" style="1" customWidth="1"/>
    <col min="3581" max="3581" width="6.42578125" style="1" customWidth="1"/>
    <col min="3582" max="3582" width="12.140625" style="1" bestFit="1" customWidth="1"/>
    <col min="3583" max="3583" width="9.42578125" style="1" bestFit="1" customWidth="1"/>
    <col min="3584" max="3584" width="11.42578125" style="1" customWidth="1"/>
    <col min="3585" max="3585" width="11.5703125" style="1" customWidth="1"/>
    <col min="3586" max="3586" width="12.7109375" style="1" customWidth="1"/>
    <col min="3587" max="3587" width="8" style="1"/>
    <col min="3588" max="3588" width="8" style="1" customWidth="1"/>
    <col min="3589" max="3831" width="8" style="1"/>
    <col min="3832" max="3832" width="0.28515625" style="1" customWidth="1"/>
    <col min="3833" max="3833" width="0.140625" style="1" customWidth="1"/>
    <col min="3834" max="3834" width="4.85546875" style="1" bestFit="1" customWidth="1"/>
    <col min="3835" max="3835" width="62.5703125" style="1" customWidth="1"/>
    <col min="3836" max="3836" width="4.85546875" style="1" customWidth="1"/>
    <col min="3837" max="3837" width="6.42578125" style="1" customWidth="1"/>
    <col min="3838" max="3838" width="12.140625" style="1" bestFit="1" customWidth="1"/>
    <col min="3839" max="3839" width="9.42578125" style="1" bestFit="1" customWidth="1"/>
    <col min="3840" max="3840" width="11.42578125" style="1" customWidth="1"/>
    <col min="3841" max="3841" width="11.5703125" style="1" customWidth="1"/>
    <col min="3842" max="3842" width="12.7109375" style="1" customWidth="1"/>
    <col min="3843" max="3843" width="8" style="1"/>
    <col min="3844" max="3844" width="8" style="1" customWidth="1"/>
    <col min="3845" max="4087" width="8" style="1"/>
    <col min="4088" max="4088" width="0.28515625" style="1" customWidth="1"/>
    <col min="4089" max="4089" width="0.140625" style="1" customWidth="1"/>
    <col min="4090" max="4090" width="4.85546875" style="1" bestFit="1" customWidth="1"/>
    <col min="4091" max="4091" width="62.5703125" style="1" customWidth="1"/>
    <col min="4092" max="4092" width="4.85546875" style="1" customWidth="1"/>
    <col min="4093" max="4093" width="6.42578125" style="1" customWidth="1"/>
    <col min="4094" max="4094" width="12.140625" style="1" bestFit="1" customWidth="1"/>
    <col min="4095" max="4095" width="9.42578125" style="1" bestFit="1" customWidth="1"/>
    <col min="4096" max="4096" width="11.42578125" style="1" customWidth="1"/>
    <col min="4097" max="4097" width="11.5703125" style="1" customWidth="1"/>
    <col min="4098" max="4098" width="12.7109375" style="1" customWidth="1"/>
    <col min="4099" max="4099" width="8" style="1"/>
    <col min="4100" max="4100" width="8" style="1" customWidth="1"/>
    <col min="4101" max="4343" width="8" style="1"/>
    <col min="4344" max="4344" width="0.28515625" style="1" customWidth="1"/>
    <col min="4345" max="4345" width="0.140625" style="1" customWidth="1"/>
    <col min="4346" max="4346" width="4.85546875" style="1" bestFit="1" customWidth="1"/>
    <col min="4347" max="4347" width="62.5703125" style="1" customWidth="1"/>
    <col min="4348" max="4348" width="4.85546875" style="1" customWidth="1"/>
    <col min="4349" max="4349" width="6.42578125" style="1" customWidth="1"/>
    <col min="4350" max="4350" width="12.140625" style="1" bestFit="1" customWidth="1"/>
    <col min="4351" max="4351" width="9.42578125" style="1" bestFit="1" customWidth="1"/>
    <col min="4352" max="4352" width="11.42578125" style="1" customWidth="1"/>
    <col min="4353" max="4353" width="11.5703125" style="1" customWidth="1"/>
    <col min="4354" max="4354" width="12.7109375" style="1" customWidth="1"/>
    <col min="4355" max="4355" width="8" style="1"/>
    <col min="4356" max="4356" width="8" style="1" customWidth="1"/>
    <col min="4357" max="4599" width="8" style="1"/>
    <col min="4600" max="4600" width="0.28515625" style="1" customWidth="1"/>
    <col min="4601" max="4601" width="0.140625" style="1" customWidth="1"/>
    <col min="4602" max="4602" width="4.85546875" style="1" bestFit="1" customWidth="1"/>
    <col min="4603" max="4603" width="62.5703125" style="1" customWidth="1"/>
    <col min="4604" max="4604" width="4.85546875" style="1" customWidth="1"/>
    <col min="4605" max="4605" width="6.42578125" style="1" customWidth="1"/>
    <col min="4606" max="4606" width="12.140625" style="1" bestFit="1" customWidth="1"/>
    <col min="4607" max="4607" width="9.42578125" style="1" bestFit="1" customWidth="1"/>
    <col min="4608" max="4608" width="11.42578125" style="1" customWidth="1"/>
    <col min="4609" max="4609" width="11.5703125" style="1" customWidth="1"/>
    <col min="4610" max="4610" width="12.7109375" style="1" customWidth="1"/>
    <col min="4611" max="4611" width="8" style="1"/>
    <col min="4612" max="4612" width="8" style="1" customWidth="1"/>
    <col min="4613" max="4855" width="8" style="1"/>
    <col min="4856" max="4856" width="0.28515625" style="1" customWidth="1"/>
    <col min="4857" max="4857" width="0.140625" style="1" customWidth="1"/>
    <col min="4858" max="4858" width="4.85546875" style="1" bestFit="1" customWidth="1"/>
    <col min="4859" max="4859" width="62.5703125" style="1" customWidth="1"/>
    <col min="4860" max="4860" width="4.85546875" style="1" customWidth="1"/>
    <col min="4861" max="4861" width="6.42578125" style="1" customWidth="1"/>
    <col min="4862" max="4862" width="12.140625" style="1" bestFit="1" customWidth="1"/>
    <col min="4863" max="4863" width="9.42578125" style="1" bestFit="1" customWidth="1"/>
    <col min="4864" max="4864" width="11.42578125" style="1" customWidth="1"/>
    <col min="4865" max="4865" width="11.5703125" style="1" customWidth="1"/>
    <col min="4866" max="4866" width="12.7109375" style="1" customWidth="1"/>
    <col min="4867" max="4867" width="8" style="1"/>
    <col min="4868" max="4868" width="8" style="1" customWidth="1"/>
    <col min="4869" max="5111" width="8" style="1"/>
    <col min="5112" max="5112" width="0.28515625" style="1" customWidth="1"/>
    <col min="5113" max="5113" width="0.140625" style="1" customWidth="1"/>
    <col min="5114" max="5114" width="4.85546875" style="1" bestFit="1" customWidth="1"/>
    <col min="5115" max="5115" width="62.5703125" style="1" customWidth="1"/>
    <col min="5116" max="5116" width="4.85546875" style="1" customWidth="1"/>
    <col min="5117" max="5117" width="6.42578125" style="1" customWidth="1"/>
    <col min="5118" max="5118" width="12.140625" style="1" bestFit="1" customWidth="1"/>
    <col min="5119" max="5119" width="9.42578125" style="1" bestFit="1" customWidth="1"/>
    <col min="5120" max="5120" width="11.42578125" style="1" customWidth="1"/>
    <col min="5121" max="5121" width="11.5703125" style="1" customWidth="1"/>
    <col min="5122" max="5122" width="12.7109375" style="1" customWidth="1"/>
    <col min="5123" max="5123" width="8" style="1"/>
    <col min="5124" max="5124" width="8" style="1" customWidth="1"/>
    <col min="5125" max="5367" width="8" style="1"/>
    <col min="5368" max="5368" width="0.28515625" style="1" customWidth="1"/>
    <col min="5369" max="5369" width="0.140625" style="1" customWidth="1"/>
    <col min="5370" max="5370" width="4.85546875" style="1" bestFit="1" customWidth="1"/>
    <col min="5371" max="5371" width="62.5703125" style="1" customWidth="1"/>
    <col min="5372" max="5372" width="4.85546875" style="1" customWidth="1"/>
    <col min="5373" max="5373" width="6.42578125" style="1" customWidth="1"/>
    <col min="5374" max="5374" width="12.140625" style="1" bestFit="1" customWidth="1"/>
    <col min="5375" max="5375" width="9.42578125" style="1" bestFit="1" customWidth="1"/>
    <col min="5376" max="5376" width="11.42578125" style="1" customWidth="1"/>
    <col min="5377" max="5377" width="11.5703125" style="1" customWidth="1"/>
    <col min="5378" max="5378" width="12.7109375" style="1" customWidth="1"/>
    <col min="5379" max="5379" width="8" style="1"/>
    <col min="5380" max="5380" width="8" style="1" customWidth="1"/>
    <col min="5381" max="5623" width="8" style="1"/>
    <col min="5624" max="5624" width="0.28515625" style="1" customWidth="1"/>
    <col min="5625" max="5625" width="0.140625" style="1" customWidth="1"/>
    <col min="5626" max="5626" width="4.85546875" style="1" bestFit="1" customWidth="1"/>
    <col min="5627" max="5627" width="62.5703125" style="1" customWidth="1"/>
    <col min="5628" max="5628" width="4.85546875" style="1" customWidth="1"/>
    <col min="5629" max="5629" width="6.42578125" style="1" customWidth="1"/>
    <col min="5630" max="5630" width="12.140625" style="1" bestFit="1" customWidth="1"/>
    <col min="5631" max="5631" width="9.42578125" style="1" bestFit="1" customWidth="1"/>
    <col min="5632" max="5632" width="11.42578125" style="1" customWidth="1"/>
    <col min="5633" max="5633" width="11.5703125" style="1" customWidth="1"/>
    <col min="5634" max="5634" width="12.7109375" style="1" customWidth="1"/>
    <col min="5635" max="5635" width="8" style="1"/>
    <col min="5636" max="5636" width="8" style="1" customWidth="1"/>
    <col min="5637" max="5879" width="8" style="1"/>
    <col min="5880" max="5880" width="0.28515625" style="1" customWidth="1"/>
    <col min="5881" max="5881" width="0.140625" style="1" customWidth="1"/>
    <col min="5882" max="5882" width="4.85546875" style="1" bestFit="1" customWidth="1"/>
    <col min="5883" max="5883" width="62.5703125" style="1" customWidth="1"/>
    <col min="5884" max="5884" width="4.85546875" style="1" customWidth="1"/>
    <col min="5885" max="5885" width="6.42578125" style="1" customWidth="1"/>
    <col min="5886" max="5886" width="12.140625" style="1" bestFit="1" customWidth="1"/>
    <col min="5887" max="5887" width="9.42578125" style="1" bestFit="1" customWidth="1"/>
    <col min="5888" max="5888" width="11.42578125" style="1" customWidth="1"/>
    <col min="5889" max="5889" width="11.5703125" style="1" customWidth="1"/>
    <col min="5890" max="5890" width="12.7109375" style="1" customWidth="1"/>
    <col min="5891" max="5891" width="8" style="1"/>
    <col min="5892" max="5892" width="8" style="1" customWidth="1"/>
    <col min="5893" max="6135" width="8" style="1"/>
    <col min="6136" max="6136" width="0.28515625" style="1" customWidth="1"/>
    <col min="6137" max="6137" width="0.140625" style="1" customWidth="1"/>
    <col min="6138" max="6138" width="4.85546875" style="1" bestFit="1" customWidth="1"/>
    <col min="6139" max="6139" width="62.5703125" style="1" customWidth="1"/>
    <col min="6140" max="6140" width="4.85546875" style="1" customWidth="1"/>
    <col min="6141" max="6141" width="6.42578125" style="1" customWidth="1"/>
    <col min="6142" max="6142" width="12.140625" style="1" bestFit="1" customWidth="1"/>
    <col min="6143" max="6143" width="9.42578125" style="1" bestFit="1" customWidth="1"/>
    <col min="6144" max="6144" width="11.42578125" style="1" customWidth="1"/>
    <col min="6145" max="6145" width="11.5703125" style="1" customWidth="1"/>
    <col min="6146" max="6146" width="12.7109375" style="1" customWidth="1"/>
    <col min="6147" max="6147" width="8" style="1"/>
    <col min="6148" max="6148" width="8" style="1" customWidth="1"/>
    <col min="6149" max="6391" width="8" style="1"/>
    <col min="6392" max="6392" width="0.28515625" style="1" customWidth="1"/>
    <col min="6393" max="6393" width="0.140625" style="1" customWidth="1"/>
    <col min="6394" max="6394" width="4.85546875" style="1" bestFit="1" customWidth="1"/>
    <col min="6395" max="6395" width="62.5703125" style="1" customWidth="1"/>
    <col min="6396" max="6396" width="4.85546875" style="1" customWidth="1"/>
    <col min="6397" max="6397" width="6.42578125" style="1" customWidth="1"/>
    <col min="6398" max="6398" width="12.140625" style="1" bestFit="1" customWidth="1"/>
    <col min="6399" max="6399" width="9.42578125" style="1" bestFit="1" customWidth="1"/>
    <col min="6400" max="6400" width="11.42578125" style="1" customWidth="1"/>
    <col min="6401" max="6401" width="11.5703125" style="1" customWidth="1"/>
    <col min="6402" max="6402" width="12.7109375" style="1" customWidth="1"/>
    <col min="6403" max="6403" width="8" style="1"/>
    <col min="6404" max="6404" width="8" style="1" customWidth="1"/>
    <col min="6405" max="6647" width="8" style="1"/>
    <col min="6648" max="6648" width="0.28515625" style="1" customWidth="1"/>
    <col min="6649" max="6649" width="0.140625" style="1" customWidth="1"/>
    <col min="6650" max="6650" width="4.85546875" style="1" bestFit="1" customWidth="1"/>
    <col min="6651" max="6651" width="62.5703125" style="1" customWidth="1"/>
    <col min="6652" max="6652" width="4.85546875" style="1" customWidth="1"/>
    <col min="6653" max="6653" width="6.42578125" style="1" customWidth="1"/>
    <col min="6654" max="6654" width="12.140625" style="1" bestFit="1" customWidth="1"/>
    <col min="6655" max="6655" width="9.42578125" style="1" bestFit="1" customWidth="1"/>
    <col min="6656" max="6656" width="11.42578125" style="1" customWidth="1"/>
    <col min="6657" max="6657" width="11.5703125" style="1" customWidth="1"/>
    <col min="6658" max="6658" width="12.7109375" style="1" customWidth="1"/>
    <col min="6659" max="6659" width="8" style="1"/>
    <col min="6660" max="6660" width="8" style="1" customWidth="1"/>
    <col min="6661" max="6903" width="8" style="1"/>
    <col min="6904" max="6904" width="0.28515625" style="1" customWidth="1"/>
    <col min="6905" max="6905" width="0.140625" style="1" customWidth="1"/>
    <col min="6906" max="6906" width="4.85546875" style="1" bestFit="1" customWidth="1"/>
    <col min="6907" max="6907" width="62.5703125" style="1" customWidth="1"/>
    <col min="6908" max="6908" width="4.85546875" style="1" customWidth="1"/>
    <col min="6909" max="6909" width="6.42578125" style="1" customWidth="1"/>
    <col min="6910" max="6910" width="12.140625" style="1" bestFit="1" customWidth="1"/>
    <col min="6911" max="6911" width="9.42578125" style="1" bestFit="1" customWidth="1"/>
    <col min="6912" max="6912" width="11.42578125" style="1" customWidth="1"/>
    <col min="6913" max="6913" width="11.5703125" style="1" customWidth="1"/>
    <col min="6914" max="6914" width="12.7109375" style="1" customWidth="1"/>
    <col min="6915" max="6915" width="8" style="1"/>
    <col min="6916" max="6916" width="8" style="1" customWidth="1"/>
    <col min="6917" max="7159" width="8" style="1"/>
    <col min="7160" max="7160" width="0.28515625" style="1" customWidth="1"/>
    <col min="7161" max="7161" width="0.140625" style="1" customWidth="1"/>
    <col min="7162" max="7162" width="4.85546875" style="1" bestFit="1" customWidth="1"/>
    <col min="7163" max="7163" width="62.5703125" style="1" customWidth="1"/>
    <col min="7164" max="7164" width="4.85546875" style="1" customWidth="1"/>
    <col min="7165" max="7165" width="6.42578125" style="1" customWidth="1"/>
    <col min="7166" max="7166" width="12.140625" style="1" bestFit="1" customWidth="1"/>
    <col min="7167" max="7167" width="9.42578125" style="1" bestFit="1" customWidth="1"/>
    <col min="7168" max="7168" width="11.42578125" style="1" customWidth="1"/>
    <col min="7169" max="7169" width="11.5703125" style="1" customWidth="1"/>
    <col min="7170" max="7170" width="12.7109375" style="1" customWidth="1"/>
    <col min="7171" max="7171" width="8" style="1"/>
    <col min="7172" max="7172" width="8" style="1" customWidth="1"/>
    <col min="7173" max="7415" width="8" style="1"/>
    <col min="7416" max="7416" width="0.28515625" style="1" customWidth="1"/>
    <col min="7417" max="7417" width="0.140625" style="1" customWidth="1"/>
    <col min="7418" max="7418" width="4.85546875" style="1" bestFit="1" customWidth="1"/>
    <col min="7419" max="7419" width="62.5703125" style="1" customWidth="1"/>
    <col min="7420" max="7420" width="4.85546875" style="1" customWidth="1"/>
    <col min="7421" max="7421" width="6.42578125" style="1" customWidth="1"/>
    <col min="7422" max="7422" width="12.140625" style="1" bestFit="1" customWidth="1"/>
    <col min="7423" max="7423" width="9.42578125" style="1" bestFit="1" customWidth="1"/>
    <col min="7424" max="7424" width="11.42578125" style="1" customWidth="1"/>
    <col min="7425" max="7425" width="11.5703125" style="1" customWidth="1"/>
    <col min="7426" max="7426" width="12.7109375" style="1" customWidth="1"/>
    <col min="7427" max="7427" width="8" style="1"/>
    <col min="7428" max="7428" width="8" style="1" customWidth="1"/>
    <col min="7429" max="7671" width="8" style="1"/>
    <col min="7672" max="7672" width="0.28515625" style="1" customWidth="1"/>
    <col min="7673" max="7673" width="0.140625" style="1" customWidth="1"/>
    <col min="7674" max="7674" width="4.85546875" style="1" bestFit="1" customWidth="1"/>
    <col min="7675" max="7675" width="62.5703125" style="1" customWidth="1"/>
    <col min="7676" max="7676" width="4.85546875" style="1" customWidth="1"/>
    <col min="7677" max="7677" width="6.42578125" style="1" customWidth="1"/>
    <col min="7678" max="7678" width="12.140625" style="1" bestFit="1" customWidth="1"/>
    <col min="7679" max="7679" width="9.42578125" style="1" bestFit="1" customWidth="1"/>
    <col min="7680" max="7680" width="11.42578125" style="1" customWidth="1"/>
    <col min="7681" max="7681" width="11.5703125" style="1" customWidth="1"/>
    <col min="7682" max="7682" width="12.7109375" style="1" customWidth="1"/>
    <col min="7683" max="7683" width="8" style="1"/>
    <col min="7684" max="7684" width="8" style="1" customWidth="1"/>
    <col min="7685" max="7927" width="8" style="1"/>
    <col min="7928" max="7928" width="0.28515625" style="1" customWidth="1"/>
    <col min="7929" max="7929" width="0.140625" style="1" customWidth="1"/>
    <col min="7930" max="7930" width="4.85546875" style="1" bestFit="1" customWidth="1"/>
    <col min="7931" max="7931" width="62.5703125" style="1" customWidth="1"/>
    <col min="7932" max="7932" width="4.85546875" style="1" customWidth="1"/>
    <col min="7933" max="7933" width="6.42578125" style="1" customWidth="1"/>
    <col min="7934" max="7934" width="12.140625" style="1" bestFit="1" customWidth="1"/>
    <col min="7935" max="7935" width="9.42578125" style="1" bestFit="1" customWidth="1"/>
    <col min="7936" max="7936" width="11.42578125" style="1" customWidth="1"/>
    <col min="7937" max="7937" width="11.5703125" style="1" customWidth="1"/>
    <col min="7938" max="7938" width="12.7109375" style="1" customWidth="1"/>
    <col min="7939" max="7939" width="8" style="1"/>
    <col min="7940" max="7940" width="8" style="1" customWidth="1"/>
    <col min="7941" max="8183" width="8" style="1"/>
    <col min="8184" max="8184" width="0.28515625" style="1" customWidth="1"/>
    <col min="8185" max="8185" width="0.140625" style="1" customWidth="1"/>
    <col min="8186" max="8186" width="4.85546875" style="1" bestFit="1" customWidth="1"/>
    <col min="8187" max="8187" width="62.5703125" style="1" customWidth="1"/>
    <col min="8188" max="8188" width="4.85546875" style="1" customWidth="1"/>
    <col min="8189" max="8189" width="6.42578125" style="1" customWidth="1"/>
    <col min="8190" max="8190" width="12.140625" style="1" bestFit="1" customWidth="1"/>
    <col min="8191" max="8191" width="9.42578125" style="1" bestFit="1" customWidth="1"/>
    <col min="8192" max="8192" width="11.42578125" style="1" customWidth="1"/>
    <col min="8193" max="8193" width="11.5703125" style="1" customWidth="1"/>
    <col min="8194" max="8194" width="12.7109375" style="1" customWidth="1"/>
    <col min="8195" max="8195" width="8" style="1"/>
    <col min="8196" max="8196" width="8" style="1" customWidth="1"/>
    <col min="8197" max="8439" width="8" style="1"/>
    <col min="8440" max="8440" width="0.28515625" style="1" customWidth="1"/>
    <col min="8441" max="8441" width="0.140625" style="1" customWidth="1"/>
    <col min="8442" max="8442" width="4.85546875" style="1" bestFit="1" customWidth="1"/>
    <col min="8443" max="8443" width="62.5703125" style="1" customWidth="1"/>
    <col min="8444" max="8444" width="4.85546875" style="1" customWidth="1"/>
    <col min="8445" max="8445" width="6.42578125" style="1" customWidth="1"/>
    <col min="8446" max="8446" width="12.140625" style="1" bestFit="1" customWidth="1"/>
    <col min="8447" max="8447" width="9.42578125" style="1" bestFit="1" customWidth="1"/>
    <col min="8448" max="8448" width="11.42578125" style="1" customWidth="1"/>
    <col min="8449" max="8449" width="11.5703125" style="1" customWidth="1"/>
    <col min="8450" max="8450" width="12.7109375" style="1" customWidth="1"/>
    <col min="8451" max="8451" width="8" style="1"/>
    <col min="8452" max="8452" width="8" style="1" customWidth="1"/>
    <col min="8453" max="8695" width="8" style="1"/>
    <col min="8696" max="8696" width="0.28515625" style="1" customWidth="1"/>
    <col min="8697" max="8697" width="0.140625" style="1" customWidth="1"/>
    <col min="8698" max="8698" width="4.85546875" style="1" bestFit="1" customWidth="1"/>
    <col min="8699" max="8699" width="62.5703125" style="1" customWidth="1"/>
    <col min="8700" max="8700" width="4.85546875" style="1" customWidth="1"/>
    <col min="8701" max="8701" width="6.42578125" style="1" customWidth="1"/>
    <col min="8702" max="8702" width="12.140625" style="1" bestFit="1" customWidth="1"/>
    <col min="8703" max="8703" width="9.42578125" style="1" bestFit="1" customWidth="1"/>
    <col min="8704" max="8704" width="11.42578125" style="1" customWidth="1"/>
    <col min="8705" max="8705" width="11.5703125" style="1" customWidth="1"/>
    <col min="8706" max="8706" width="12.7109375" style="1" customWidth="1"/>
    <col min="8707" max="8707" width="8" style="1"/>
    <col min="8708" max="8708" width="8" style="1" customWidth="1"/>
    <col min="8709" max="8951" width="8" style="1"/>
    <col min="8952" max="8952" width="0.28515625" style="1" customWidth="1"/>
    <col min="8953" max="8953" width="0.140625" style="1" customWidth="1"/>
    <col min="8954" max="8954" width="4.85546875" style="1" bestFit="1" customWidth="1"/>
    <col min="8955" max="8955" width="62.5703125" style="1" customWidth="1"/>
    <col min="8956" max="8956" width="4.85546875" style="1" customWidth="1"/>
    <col min="8957" max="8957" width="6.42578125" style="1" customWidth="1"/>
    <col min="8958" max="8958" width="12.140625" style="1" bestFit="1" customWidth="1"/>
    <col min="8959" max="8959" width="9.42578125" style="1" bestFit="1" customWidth="1"/>
    <col min="8960" max="8960" width="11.42578125" style="1" customWidth="1"/>
    <col min="8961" max="8961" width="11.5703125" style="1" customWidth="1"/>
    <col min="8962" max="8962" width="12.7109375" style="1" customWidth="1"/>
    <col min="8963" max="8963" width="8" style="1"/>
    <col min="8964" max="8964" width="8" style="1" customWidth="1"/>
    <col min="8965" max="9207" width="8" style="1"/>
    <col min="9208" max="9208" width="0.28515625" style="1" customWidth="1"/>
    <col min="9209" max="9209" width="0.140625" style="1" customWidth="1"/>
    <col min="9210" max="9210" width="4.85546875" style="1" bestFit="1" customWidth="1"/>
    <col min="9211" max="9211" width="62.5703125" style="1" customWidth="1"/>
    <col min="9212" max="9212" width="4.85546875" style="1" customWidth="1"/>
    <col min="9213" max="9213" width="6.42578125" style="1" customWidth="1"/>
    <col min="9214" max="9214" width="12.140625" style="1" bestFit="1" customWidth="1"/>
    <col min="9215" max="9215" width="9.42578125" style="1" bestFit="1" customWidth="1"/>
    <col min="9216" max="9216" width="11.42578125" style="1" customWidth="1"/>
    <col min="9217" max="9217" width="11.5703125" style="1" customWidth="1"/>
    <col min="9218" max="9218" width="12.7109375" style="1" customWidth="1"/>
    <col min="9219" max="9219" width="8" style="1"/>
    <col min="9220" max="9220" width="8" style="1" customWidth="1"/>
    <col min="9221" max="9463" width="8" style="1"/>
    <col min="9464" max="9464" width="0.28515625" style="1" customWidth="1"/>
    <col min="9465" max="9465" width="0.140625" style="1" customWidth="1"/>
    <col min="9466" max="9466" width="4.85546875" style="1" bestFit="1" customWidth="1"/>
    <col min="9467" max="9467" width="62.5703125" style="1" customWidth="1"/>
    <col min="9468" max="9468" width="4.85546875" style="1" customWidth="1"/>
    <col min="9469" max="9469" width="6.42578125" style="1" customWidth="1"/>
    <col min="9470" max="9470" width="12.140625" style="1" bestFit="1" customWidth="1"/>
    <col min="9471" max="9471" width="9.42578125" style="1" bestFit="1" customWidth="1"/>
    <col min="9472" max="9472" width="11.42578125" style="1" customWidth="1"/>
    <col min="9473" max="9473" width="11.5703125" style="1" customWidth="1"/>
    <col min="9474" max="9474" width="12.7109375" style="1" customWidth="1"/>
    <col min="9475" max="9475" width="8" style="1"/>
    <col min="9476" max="9476" width="8" style="1" customWidth="1"/>
    <col min="9477" max="9719" width="8" style="1"/>
    <col min="9720" max="9720" width="0.28515625" style="1" customWidth="1"/>
    <col min="9721" max="9721" width="0.140625" style="1" customWidth="1"/>
    <col min="9722" max="9722" width="4.85546875" style="1" bestFit="1" customWidth="1"/>
    <col min="9723" max="9723" width="62.5703125" style="1" customWidth="1"/>
    <col min="9724" max="9724" width="4.85546875" style="1" customWidth="1"/>
    <col min="9725" max="9725" width="6.42578125" style="1" customWidth="1"/>
    <col min="9726" max="9726" width="12.140625" style="1" bestFit="1" customWidth="1"/>
    <col min="9727" max="9727" width="9.42578125" style="1" bestFit="1" customWidth="1"/>
    <col min="9728" max="9728" width="11.42578125" style="1" customWidth="1"/>
    <col min="9729" max="9729" width="11.5703125" style="1" customWidth="1"/>
    <col min="9730" max="9730" width="12.7109375" style="1" customWidth="1"/>
    <col min="9731" max="9731" width="8" style="1"/>
    <col min="9732" max="9732" width="8" style="1" customWidth="1"/>
    <col min="9733" max="9975" width="8" style="1"/>
    <col min="9976" max="9976" width="0.28515625" style="1" customWidth="1"/>
    <col min="9977" max="9977" width="0.140625" style="1" customWidth="1"/>
    <col min="9978" max="9978" width="4.85546875" style="1" bestFit="1" customWidth="1"/>
    <col min="9979" max="9979" width="62.5703125" style="1" customWidth="1"/>
    <col min="9980" max="9980" width="4.85546875" style="1" customWidth="1"/>
    <col min="9981" max="9981" width="6.42578125" style="1" customWidth="1"/>
    <col min="9982" max="9982" width="12.140625" style="1" bestFit="1" customWidth="1"/>
    <col min="9983" max="9983" width="9.42578125" style="1" bestFit="1" customWidth="1"/>
    <col min="9984" max="9984" width="11.42578125" style="1" customWidth="1"/>
    <col min="9985" max="9985" width="11.5703125" style="1" customWidth="1"/>
    <col min="9986" max="9986" width="12.7109375" style="1" customWidth="1"/>
    <col min="9987" max="9987" width="8" style="1"/>
    <col min="9988" max="9988" width="8" style="1" customWidth="1"/>
    <col min="9989" max="10231" width="8" style="1"/>
    <col min="10232" max="10232" width="0.28515625" style="1" customWidth="1"/>
    <col min="10233" max="10233" width="0.140625" style="1" customWidth="1"/>
    <col min="10234" max="10234" width="4.85546875" style="1" bestFit="1" customWidth="1"/>
    <col min="10235" max="10235" width="62.5703125" style="1" customWidth="1"/>
    <col min="10236" max="10236" width="4.85546875" style="1" customWidth="1"/>
    <col min="10237" max="10237" width="6.42578125" style="1" customWidth="1"/>
    <col min="10238" max="10238" width="12.140625" style="1" bestFit="1" customWidth="1"/>
    <col min="10239" max="10239" width="9.42578125" style="1" bestFit="1" customWidth="1"/>
    <col min="10240" max="10240" width="11.42578125" style="1" customWidth="1"/>
    <col min="10241" max="10241" width="11.5703125" style="1" customWidth="1"/>
    <col min="10242" max="10242" width="12.7109375" style="1" customWidth="1"/>
    <col min="10243" max="10243" width="8" style="1"/>
    <col min="10244" max="10244" width="8" style="1" customWidth="1"/>
    <col min="10245" max="10487" width="8" style="1"/>
    <col min="10488" max="10488" width="0.28515625" style="1" customWidth="1"/>
    <col min="10489" max="10489" width="0.140625" style="1" customWidth="1"/>
    <col min="10490" max="10490" width="4.85546875" style="1" bestFit="1" customWidth="1"/>
    <col min="10491" max="10491" width="62.5703125" style="1" customWidth="1"/>
    <col min="10492" max="10492" width="4.85546875" style="1" customWidth="1"/>
    <col min="10493" max="10493" width="6.42578125" style="1" customWidth="1"/>
    <col min="10494" max="10494" width="12.140625" style="1" bestFit="1" customWidth="1"/>
    <col min="10495" max="10495" width="9.42578125" style="1" bestFit="1" customWidth="1"/>
    <col min="10496" max="10496" width="11.42578125" style="1" customWidth="1"/>
    <col min="10497" max="10497" width="11.5703125" style="1" customWidth="1"/>
    <col min="10498" max="10498" width="12.7109375" style="1" customWidth="1"/>
    <col min="10499" max="10499" width="8" style="1"/>
    <col min="10500" max="10500" width="8" style="1" customWidth="1"/>
    <col min="10501" max="10743" width="8" style="1"/>
    <col min="10744" max="10744" width="0.28515625" style="1" customWidth="1"/>
    <col min="10745" max="10745" width="0.140625" style="1" customWidth="1"/>
    <col min="10746" max="10746" width="4.85546875" style="1" bestFit="1" customWidth="1"/>
    <col min="10747" max="10747" width="62.5703125" style="1" customWidth="1"/>
    <col min="10748" max="10748" width="4.85546875" style="1" customWidth="1"/>
    <col min="10749" max="10749" width="6.42578125" style="1" customWidth="1"/>
    <col min="10750" max="10750" width="12.140625" style="1" bestFit="1" customWidth="1"/>
    <col min="10751" max="10751" width="9.42578125" style="1" bestFit="1" customWidth="1"/>
    <col min="10752" max="10752" width="11.42578125" style="1" customWidth="1"/>
    <col min="10753" max="10753" width="11.5703125" style="1" customWidth="1"/>
    <col min="10754" max="10754" width="12.7109375" style="1" customWidth="1"/>
    <col min="10755" max="10755" width="8" style="1"/>
    <col min="10756" max="10756" width="8" style="1" customWidth="1"/>
    <col min="10757" max="10999" width="8" style="1"/>
    <col min="11000" max="11000" width="0.28515625" style="1" customWidth="1"/>
    <col min="11001" max="11001" width="0.140625" style="1" customWidth="1"/>
    <col min="11002" max="11002" width="4.85546875" style="1" bestFit="1" customWidth="1"/>
    <col min="11003" max="11003" width="62.5703125" style="1" customWidth="1"/>
    <col min="11004" max="11004" width="4.85546875" style="1" customWidth="1"/>
    <col min="11005" max="11005" width="6.42578125" style="1" customWidth="1"/>
    <col min="11006" max="11006" width="12.140625" style="1" bestFit="1" customWidth="1"/>
    <col min="11007" max="11007" width="9.42578125" style="1" bestFit="1" customWidth="1"/>
    <col min="11008" max="11008" width="11.42578125" style="1" customWidth="1"/>
    <col min="11009" max="11009" width="11.5703125" style="1" customWidth="1"/>
    <col min="11010" max="11010" width="12.7109375" style="1" customWidth="1"/>
    <col min="11011" max="11011" width="8" style="1"/>
    <col min="11012" max="11012" width="8" style="1" customWidth="1"/>
    <col min="11013" max="11255" width="8" style="1"/>
    <col min="11256" max="11256" width="0.28515625" style="1" customWidth="1"/>
    <col min="11257" max="11257" width="0.140625" style="1" customWidth="1"/>
    <col min="11258" max="11258" width="4.85546875" style="1" bestFit="1" customWidth="1"/>
    <col min="11259" max="11259" width="62.5703125" style="1" customWidth="1"/>
    <col min="11260" max="11260" width="4.85546875" style="1" customWidth="1"/>
    <col min="11261" max="11261" width="6.42578125" style="1" customWidth="1"/>
    <col min="11262" max="11262" width="12.140625" style="1" bestFit="1" customWidth="1"/>
    <col min="11263" max="11263" width="9.42578125" style="1" bestFit="1" customWidth="1"/>
    <col min="11264" max="11264" width="11.42578125" style="1" customWidth="1"/>
    <col min="11265" max="11265" width="11.5703125" style="1" customWidth="1"/>
    <col min="11266" max="11266" width="12.7109375" style="1" customWidth="1"/>
    <col min="11267" max="11267" width="8" style="1"/>
    <col min="11268" max="11268" width="8" style="1" customWidth="1"/>
    <col min="11269" max="11511" width="8" style="1"/>
    <col min="11512" max="11512" width="0.28515625" style="1" customWidth="1"/>
    <col min="11513" max="11513" width="0.140625" style="1" customWidth="1"/>
    <col min="11514" max="11514" width="4.85546875" style="1" bestFit="1" customWidth="1"/>
    <col min="11515" max="11515" width="62.5703125" style="1" customWidth="1"/>
    <col min="11516" max="11516" width="4.85546875" style="1" customWidth="1"/>
    <col min="11517" max="11517" width="6.42578125" style="1" customWidth="1"/>
    <col min="11518" max="11518" width="12.140625" style="1" bestFit="1" customWidth="1"/>
    <col min="11519" max="11519" width="9.42578125" style="1" bestFit="1" customWidth="1"/>
    <col min="11520" max="11520" width="11.42578125" style="1" customWidth="1"/>
    <col min="11521" max="11521" width="11.5703125" style="1" customWidth="1"/>
    <col min="11522" max="11522" width="12.7109375" style="1" customWidth="1"/>
    <col min="11523" max="11523" width="8" style="1"/>
    <col min="11524" max="11524" width="8" style="1" customWidth="1"/>
    <col min="11525" max="11767" width="8" style="1"/>
    <col min="11768" max="11768" width="0.28515625" style="1" customWidth="1"/>
    <col min="11769" max="11769" width="0.140625" style="1" customWidth="1"/>
    <col min="11770" max="11770" width="4.85546875" style="1" bestFit="1" customWidth="1"/>
    <col min="11771" max="11771" width="62.5703125" style="1" customWidth="1"/>
    <col min="11772" max="11772" width="4.85546875" style="1" customWidth="1"/>
    <col min="11773" max="11773" width="6.42578125" style="1" customWidth="1"/>
    <col min="11774" max="11774" width="12.140625" style="1" bestFit="1" customWidth="1"/>
    <col min="11775" max="11775" width="9.42578125" style="1" bestFit="1" customWidth="1"/>
    <col min="11776" max="11776" width="11.42578125" style="1" customWidth="1"/>
    <col min="11777" max="11777" width="11.5703125" style="1" customWidth="1"/>
    <col min="11778" max="11778" width="12.7109375" style="1" customWidth="1"/>
    <col min="11779" max="11779" width="8" style="1"/>
    <col min="11780" max="11780" width="8" style="1" customWidth="1"/>
    <col min="11781" max="12023" width="8" style="1"/>
    <col min="12024" max="12024" width="0.28515625" style="1" customWidth="1"/>
    <col min="12025" max="12025" width="0.140625" style="1" customWidth="1"/>
    <col min="12026" max="12026" width="4.85546875" style="1" bestFit="1" customWidth="1"/>
    <col min="12027" max="12027" width="62.5703125" style="1" customWidth="1"/>
    <col min="12028" max="12028" width="4.85546875" style="1" customWidth="1"/>
    <col min="12029" max="12029" width="6.42578125" style="1" customWidth="1"/>
    <col min="12030" max="12030" width="12.140625" style="1" bestFit="1" customWidth="1"/>
    <col min="12031" max="12031" width="9.42578125" style="1" bestFit="1" customWidth="1"/>
    <col min="12032" max="12032" width="11.42578125" style="1" customWidth="1"/>
    <col min="12033" max="12033" width="11.5703125" style="1" customWidth="1"/>
    <col min="12034" max="12034" width="12.7109375" style="1" customWidth="1"/>
    <col min="12035" max="12035" width="8" style="1"/>
    <col min="12036" max="12036" width="8" style="1" customWidth="1"/>
    <col min="12037" max="12279" width="8" style="1"/>
    <col min="12280" max="12280" width="0.28515625" style="1" customWidth="1"/>
    <col min="12281" max="12281" width="0.140625" style="1" customWidth="1"/>
    <col min="12282" max="12282" width="4.85546875" style="1" bestFit="1" customWidth="1"/>
    <col min="12283" max="12283" width="62.5703125" style="1" customWidth="1"/>
    <col min="12284" max="12284" width="4.85546875" style="1" customWidth="1"/>
    <col min="12285" max="12285" width="6.42578125" style="1" customWidth="1"/>
    <col min="12286" max="12286" width="12.140625" style="1" bestFit="1" customWidth="1"/>
    <col min="12287" max="12287" width="9.42578125" style="1" bestFit="1" customWidth="1"/>
    <col min="12288" max="12288" width="11.42578125" style="1" customWidth="1"/>
    <col min="12289" max="12289" width="11.5703125" style="1" customWidth="1"/>
    <col min="12290" max="12290" width="12.7109375" style="1" customWidth="1"/>
    <col min="12291" max="12291" width="8" style="1"/>
    <col min="12292" max="12292" width="8" style="1" customWidth="1"/>
    <col min="12293" max="12535" width="8" style="1"/>
    <col min="12536" max="12536" width="0.28515625" style="1" customWidth="1"/>
    <col min="12537" max="12537" width="0.140625" style="1" customWidth="1"/>
    <col min="12538" max="12538" width="4.85546875" style="1" bestFit="1" customWidth="1"/>
    <col min="12539" max="12539" width="62.5703125" style="1" customWidth="1"/>
    <col min="12540" max="12540" width="4.85546875" style="1" customWidth="1"/>
    <col min="12541" max="12541" width="6.42578125" style="1" customWidth="1"/>
    <col min="12542" max="12542" width="12.140625" style="1" bestFit="1" customWidth="1"/>
    <col min="12543" max="12543" width="9.42578125" style="1" bestFit="1" customWidth="1"/>
    <col min="12544" max="12544" width="11.42578125" style="1" customWidth="1"/>
    <col min="12545" max="12545" width="11.5703125" style="1" customWidth="1"/>
    <col min="12546" max="12546" width="12.7109375" style="1" customWidth="1"/>
    <col min="12547" max="12547" width="8" style="1"/>
    <col min="12548" max="12548" width="8" style="1" customWidth="1"/>
    <col min="12549" max="12791" width="8" style="1"/>
    <col min="12792" max="12792" width="0.28515625" style="1" customWidth="1"/>
    <col min="12793" max="12793" width="0.140625" style="1" customWidth="1"/>
    <col min="12794" max="12794" width="4.85546875" style="1" bestFit="1" customWidth="1"/>
    <col min="12795" max="12795" width="62.5703125" style="1" customWidth="1"/>
    <col min="12796" max="12796" width="4.85546875" style="1" customWidth="1"/>
    <col min="12797" max="12797" width="6.42578125" style="1" customWidth="1"/>
    <col min="12798" max="12798" width="12.140625" style="1" bestFit="1" customWidth="1"/>
    <col min="12799" max="12799" width="9.42578125" style="1" bestFit="1" customWidth="1"/>
    <col min="12800" max="12800" width="11.42578125" style="1" customWidth="1"/>
    <col min="12801" max="12801" width="11.5703125" style="1" customWidth="1"/>
    <col min="12802" max="12802" width="12.7109375" style="1" customWidth="1"/>
    <col min="12803" max="12803" width="8" style="1"/>
    <col min="12804" max="12804" width="8" style="1" customWidth="1"/>
    <col min="12805" max="13047" width="8" style="1"/>
    <col min="13048" max="13048" width="0.28515625" style="1" customWidth="1"/>
    <col min="13049" max="13049" width="0.140625" style="1" customWidth="1"/>
    <col min="13050" max="13050" width="4.85546875" style="1" bestFit="1" customWidth="1"/>
    <col min="13051" max="13051" width="62.5703125" style="1" customWidth="1"/>
    <col min="13052" max="13052" width="4.85546875" style="1" customWidth="1"/>
    <col min="13053" max="13053" width="6.42578125" style="1" customWidth="1"/>
    <col min="13054" max="13054" width="12.140625" style="1" bestFit="1" customWidth="1"/>
    <col min="13055" max="13055" width="9.42578125" style="1" bestFit="1" customWidth="1"/>
    <col min="13056" max="13056" width="11.42578125" style="1" customWidth="1"/>
    <col min="13057" max="13057" width="11.5703125" style="1" customWidth="1"/>
    <col min="13058" max="13058" width="12.7109375" style="1" customWidth="1"/>
    <col min="13059" max="13059" width="8" style="1"/>
    <col min="13060" max="13060" width="8" style="1" customWidth="1"/>
    <col min="13061" max="13303" width="8" style="1"/>
    <col min="13304" max="13304" width="0.28515625" style="1" customWidth="1"/>
    <col min="13305" max="13305" width="0.140625" style="1" customWidth="1"/>
    <col min="13306" max="13306" width="4.85546875" style="1" bestFit="1" customWidth="1"/>
    <col min="13307" max="13307" width="62.5703125" style="1" customWidth="1"/>
    <col min="13308" max="13308" width="4.85546875" style="1" customWidth="1"/>
    <col min="13309" max="13309" width="6.42578125" style="1" customWidth="1"/>
    <col min="13310" max="13310" width="12.140625" style="1" bestFit="1" customWidth="1"/>
    <col min="13311" max="13311" width="9.42578125" style="1" bestFit="1" customWidth="1"/>
    <col min="13312" max="13312" width="11.42578125" style="1" customWidth="1"/>
    <col min="13313" max="13313" width="11.5703125" style="1" customWidth="1"/>
    <col min="13314" max="13314" width="12.7109375" style="1" customWidth="1"/>
    <col min="13315" max="13315" width="8" style="1"/>
    <col min="13316" max="13316" width="8" style="1" customWidth="1"/>
    <col min="13317" max="13559" width="8" style="1"/>
    <col min="13560" max="13560" width="0.28515625" style="1" customWidth="1"/>
    <col min="13561" max="13561" width="0.140625" style="1" customWidth="1"/>
    <col min="13562" max="13562" width="4.85546875" style="1" bestFit="1" customWidth="1"/>
    <col min="13563" max="13563" width="62.5703125" style="1" customWidth="1"/>
    <col min="13564" max="13564" width="4.85546875" style="1" customWidth="1"/>
    <col min="13565" max="13565" width="6.42578125" style="1" customWidth="1"/>
    <col min="13566" max="13566" width="12.140625" style="1" bestFit="1" customWidth="1"/>
    <col min="13567" max="13567" width="9.42578125" style="1" bestFit="1" customWidth="1"/>
    <col min="13568" max="13568" width="11.42578125" style="1" customWidth="1"/>
    <col min="13569" max="13569" width="11.5703125" style="1" customWidth="1"/>
    <col min="13570" max="13570" width="12.7109375" style="1" customWidth="1"/>
    <col min="13571" max="13571" width="8" style="1"/>
    <col min="13572" max="13572" width="8" style="1" customWidth="1"/>
    <col min="13573" max="13815" width="8" style="1"/>
    <col min="13816" max="13816" width="0.28515625" style="1" customWidth="1"/>
    <col min="13817" max="13817" width="0.140625" style="1" customWidth="1"/>
    <col min="13818" max="13818" width="4.85546875" style="1" bestFit="1" customWidth="1"/>
    <col min="13819" max="13819" width="62.5703125" style="1" customWidth="1"/>
    <col min="13820" max="13820" width="4.85546875" style="1" customWidth="1"/>
    <col min="13821" max="13821" width="6.42578125" style="1" customWidth="1"/>
    <col min="13822" max="13822" width="12.140625" style="1" bestFit="1" customWidth="1"/>
    <col min="13823" max="13823" width="9.42578125" style="1" bestFit="1" customWidth="1"/>
    <col min="13824" max="13824" width="11.42578125" style="1" customWidth="1"/>
    <col min="13825" max="13825" width="11.5703125" style="1" customWidth="1"/>
    <col min="13826" max="13826" width="12.7109375" style="1" customWidth="1"/>
    <col min="13827" max="13827" width="8" style="1"/>
    <col min="13828" max="13828" width="8" style="1" customWidth="1"/>
    <col min="13829" max="14071" width="8" style="1"/>
    <col min="14072" max="14072" width="0.28515625" style="1" customWidth="1"/>
    <col min="14073" max="14073" width="0.140625" style="1" customWidth="1"/>
    <col min="14074" max="14074" width="4.85546875" style="1" bestFit="1" customWidth="1"/>
    <col min="14075" max="14075" width="62.5703125" style="1" customWidth="1"/>
    <col min="14076" max="14076" width="4.85546875" style="1" customWidth="1"/>
    <col min="14077" max="14077" width="6.42578125" style="1" customWidth="1"/>
    <col min="14078" max="14078" width="12.140625" style="1" bestFit="1" customWidth="1"/>
    <col min="14079" max="14079" width="9.42578125" style="1" bestFit="1" customWidth="1"/>
    <col min="14080" max="14080" width="11.42578125" style="1" customWidth="1"/>
    <col min="14081" max="14081" width="11.5703125" style="1" customWidth="1"/>
    <col min="14082" max="14082" width="12.7109375" style="1" customWidth="1"/>
    <col min="14083" max="14083" width="8" style="1"/>
    <col min="14084" max="14084" width="8" style="1" customWidth="1"/>
    <col min="14085" max="14327" width="8" style="1"/>
    <col min="14328" max="14328" width="0.28515625" style="1" customWidth="1"/>
    <col min="14329" max="14329" width="0.140625" style="1" customWidth="1"/>
    <col min="14330" max="14330" width="4.85546875" style="1" bestFit="1" customWidth="1"/>
    <col min="14331" max="14331" width="62.5703125" style="1" customWidth="1"/>
    <col min="14332" max="14332" width="4.85546875" style="1" customWidth="1"/>
    <col min="14333" max="14333" width="6.42578125" style="1" customWidth="1"/>
    <col min="14334" max="14334" width="12.140625" style="1" bestFit="1" customWidth="1"/>
    <col min="14335" max="14335" width="9.42578125" style="1" bestFit="1" customWidth="1"/>
    <col min="14336" max="14336" width="11.42578125" style="1" customWidth="1"/>
    <col min="14337" max="14337" width="11.5703125" style="1" customWidth="1"/>
    <col min="14338" max="14338" width="12.7109375" style="1" customWidth="1"/>
    <col min="14339" max="14339" width="8" style="1"/>
    <col min="14340" max="14340" width="8" style="1" customWidth="1"/>
    <col min="14341" max="14583" width="8" style="1"/>
    <col min="14584" max="14584" width="0.28515625" style="1" customWidth="1"/>
    <col min="14585" max="14585" width="0.140625" style="1" customWidth="1"/>
    <col min="14586" max="14586" width="4.85546875" style="1" bestFit="1" customWidth="1"/>
    <col min="14587" max="14587" width="62.5703125" style="1" customWidth="1"/>
    <col min="14588" max="14588" width="4.85546875" style="1" customWidth="1"/>
    <col min="14589" max="14589" width="6.42578125" style="1" customWidth="1"/>
    <col min="14590" max="14590" width="12.140625" style="1" bestFit="1" customWidth="1"/>
    <col min="14591" max="14591" width="9.42578125" style="1" bestFit="1" customWidth="1"/>
    <col min="14592" max="14592" width="11.42578125" style="1" customWidth="1"/>
    <col min="14593" max="14593" width="11.5703125" style="1" customWidth="1"/>
    <col min="14594" max="14594" width="12.7109375" style="1" customWidth="1"/>
    <col min="14595" max="14595" width="8" style="1"/>
    <col min="14596" max="14596" width="8" style="1" customWidth="1"/>
    <col min="14597" max="14839" width="8" style="1"/>
    <col min="14840" max="14840" width="0.28515625" style="1" customWidth="1"/>
    <col min="14841" max="14841" width="0.140625" style="1" customWidth="1"/>
    <col min="14842" max="14842" width="4.85546875" style="1" bestFit="1" customWidth="1"/>
    <col min="14843" max="14843" width="62.5703125" style="1" customWidth="1"/>
    <col min="14844" max="14844" width="4.85546875" style="1" customWidth="1"/>
    <col min="14845" max="14845" width="6.42578125" style="1" customWidth="1"/>
    <col min="14846" max="14846" width="12.140625" style="1" bestFit="1" customWidth="1"/>
    <col min="14847" max="14847" width="9.42578125" style="1" bestFit="1" customWidth="1"/>
    <col min="14848" max="14848" width="11.42578125" style="1" customWidth="1"/>
    <col min="14849" max="14849" width="11.5703125" style="1" customWidth="1"/>
    <col min="14850" max="14850" width="12.7109375" style="1" customWidth="1"/>
    <col min="14851" max="14851" width="8" style="1"/>
    <col min="14852" max="14852" width="8" style="1" customWidth="1"/>
    <col min="14853" max="15095" width="8" style="1"/>
    <col min="15096" max="15096" width="0.28515625" style="1" customWidth="1"/>
    <col min="15097" max="15097" width="0.140625" style="1" customWidth="1"/>
    <col min="15098" max="15098" width="4.85546875" style="1" bestFit="1" customWidth="1"/>
    <col min="15099" max="15099" width="62.5703125" style="1" customWidth="1"/>
    <col min="15100" max="15100" width="4.85546875" style="1" customWidth="1"/>
    <col min="15101" max="15101" width="6.42578125" style="1" customWidth="1"/>
    <col min="15102" max="15102" width="12.140625" style="1" bestFit="1" customWidth="1"/>
    <col min="15103" max="15103" width="9.42578125" style="1" bestFit="1" customWidth="1"/>
    <col min="15104" max="15104" width="11.42578125" style="1" customWidth="1"/>
    <col min="15105" max="15105" width="11.5703125" style="1" customWidth="1"/>
    <col min="15106" max="15106" width="12.7109375" style="1" customWidth="1"/>
    <col min="15107" max="15107" width="8" style="1"/>
    <col min="15108" max="15108" width="8" style="1" customWidth="1"/>
    <col min="15109" max="15351" width="8" style="1"/>
    <col min="15352" max="15352" width="0.28515625" style="1" customWidth="1"/>
    <col min="15353" max="15353" width="0.140625" style="1" customWidth="1"/>
    <col min="15354" max="15354" width="4.85546875" style="1" bestFit="1" customWidth="1"/>
    <col min="15355" max="15355" width="62.5703125" style="1" customWidth="1"/>
    <col min="15356" max="15356" width="4.85546875" style="1" customWidth="1"/>
    <col min="15357" max="15357" width="6.42578125" style="1" customWidth="1"/>
    <col min="15358" max="15358" width="12.140625" style="1" bestFit="1" customWidth="1"/>
    <col min="15359" max="15359" width="9.42578125" style="1" bestFit="1" customWidth="1"/>
    <col min="15360" max="15360" width="11.42578125" style="1" customWidth="1"/>
    <col min="15361" max="15361" width="11.5703125" style="1" customWidth="1"/>
    <col min="15362" max="15362" width="12.7109375" style="1" customWidth="1"/>
    <col min="15363" max="15363" width="8" style="1"/>
    <col min="15364" max="15364" width="8" style="1" customWidth="1"/>
    <col min="15365" max="15607" width="8" style="1"/>
    <col min="15608" max="15608" width="0.28515625" style="1" customWidth="1"/>
    <col min="15609" max="15609" width="0.140625" style="1" customWidth="1"/>
    <col min="15610" max="15610" width="4.85546875" style="1" bestFit="1" customWidth="1"/>
    <col min="15611" max="15611" width="62.5703125" style="1" customWidth="1"/>
    <col min="15612" max="15612" width="4.85546875" style="1" customWidth="1"/>
    <col min="15613" max="15613" width="6.42578125" style="1" customWidth="1"/>
    <col min="15614" max="15614" width="12.140625" style="1" bestFit="1" customWidth="1"/>
    <col min="15615" max="15615" width="9.42578125" style="1" bestFit="1" customWidth="1"/>
    <col min="15616" max="15616" width="11.42578125" style="1" customWidth="1"/>
    <col min="15617" max="15617" width="11.5703125" style="1" customWidth="1"/>
    <col min="15618" max="15618" width="12.7109375" style="1" customWidth="1"/>
    <col min="15619" max="15619" width="8" style="1"/>
    <col min="15620" max="15620" width="8" style="1" customWidth="1"/>
    <col min="15621" max="15863" width="8" style="1"/>
    <col min="15864" max="15864" width="0.28515625" style="1" customWidth="1"/>
    <col min="15865" max="15865" width="0.140625" style="1" customWidth="1"/>
    <col min="15866" max="15866" width="4.85546875" style="1" bestFit="1" customWidth="1"/>
    <col min="15867" max="15867" width="62.5703125" style="1" customWidth="1"/>
    <col min="15868" max="15868" width="4.85546875" style="1" customWidth="1"/>
    <col min="15869" max="15869" width="6.42578125" style="1" customWidth="1"/>
    <col min="15870" max="15870" width="12.140625" style="1" bestFit="1" customWidth="1"/>
    <col min="15871" max="15871" width="9.42578125" style="1" bestFit="1" customWidth="1"/>
    <col min="15872" max="15872" width="11.42578125" style="1" customWidth="1"/>
    <col min="15873" max="15873" width="11.5703125" style="1" customWidth="1"/>
    <col min="15874" max="15874" width="12.7109375" style="1" customWidth="1"/>
    <col min="15875" max="15875" width="8" style="1"/>
    <col min="15876" max="15876" width="8" style="1" customWidth="1"/>
    <col min="15877" max="16119" width="8" style="1"/>
    <col min="16120" max="16120" width="0.28515625" style="1" customWidth="1"/>
    <col min="16121" max="16121" width="0.140625" style="1" customWidth="1"/>
    <col min="16122" max="16122" width="4.85546875" style="1" bestFit="1" customWidth="1"/>
    <col min="16123" max="16123" width="62.5703125" style="1" customWidth="1"/>
    <col min="16124" max="16124" width="4.85546875" style="1" customWidth="1"/>
    <col min="16125" max="16125" width="6.42578125" style="1" customWidth="1"/>
    <col min="16126" max="16126" width="12.140625" style="1" bestFit="1" customWidth="1"/>
    <col min="16127" max="16127" width="9.42578125" style="1" bestFit="1" customWidth="1"/>
    <col min="16128" max="16128" width="11.42578125" style="1" customWidth="1"/>
    <col min="16129" max="16129" width="11.5703125" style="1" customWidth="1"/>
    <col min="16130" max="16130" width="12.7109375" style="1" customWidth="1"/>
    <col min="16131" max="16131" width="8" style="1"/>
    <col min="16132" max="16132" width="8" style="1" customWidth="1"/>
    <col min="16133" max="16384" width="8" style="1"/>
  </cols>
  <sheetData>
    <row r="2" spans="1:6" ht="15" x14ac:dyDescent="0.25">
      <c r="B2" s="62" t="s">
        <v>2369</v>
      </c>
    </row>
    <row r="3" spans="1:6" ht="15" x14ac:dyDescent="0.25">
      <c r="B3" s="62" t="s">
        <v>2370</v>
      </c>
    </row>
    <row r="5" spans="1:6" ht="45" x14ac:dyDescent="0.25">
      <c r="B5" s="89" t="s">
        <v>2381</v>
      </c>
    </row>
    <row r="6" spans="1:6" x14ac:dyDescent="0.25">
      <c r="B6" s="88"/>
    </row>
    <row r="7" spans="1:6" x14ac:dyDescent="0.25">
      <c r="B7" s="88"/>
    </row>
    <row r="8" spans="1:6" ht="13.5" customHeight="1" x14ac:dyDescent="0.25">
      <c r="A8" s="50" t="s">
        <v>0</v>
      </c>
      <c r="B8" s="50" t="s">
        <v>1</v>
      </c>
      <c r="C8" s="63" t="s">
        <v>2</v>
      </c>
      <c r="D8" s="63" t="s">
        <v>1914</v>
      </c>
      <c r="E8" s="63" t="s">
        <v>1913</v>
      </c>
      <c r="F8" s="63" t="s">
        <v>1915</v>
      </c>
    </row>
    <row r="9" spans="1:6" x14ac:dyDescent="0.25">
      <c r="A9" s="51">
        <v>1</v>
      </c>
      <c r="B9" s="41" t="s">
        <v>3</v>
      </c>
      <c r="C9" s="41"/>
      <c r="F9" s="55">
        <f>SUM(F10:F22)</f>
        <v>7524795.5</v>
      </c>
    </row>
    <row r="10" spans="1:6" x14ac:dyDescent="0.25">
      <c r="A10" s="57">
        <v>1.01</v>
      </c>
      <c r="B10" s="39" t="s">
        <v>4</v>
      </c>
      <c r="C10" s="39" t="s">
        <v>5</v>
      </c>
      <c r="D10" s="40">
        <v>1</v>
      </c>
      <c r="E10" s="40">
        <v>329600</v>
      </c>
      <c r="F10" s="40">
        <f>D10*E10</f>
        <v>329600</v>
      </c>
    </row>
    <row r="11" spans="1:6" x14ac:dyDescent="0.25">
      <c r="A11" s="57">
        <v>1.02</v>
      </c>
      <c r="B11" s="39" t="s">
        <v>6</v>
      </c>
      <c r="C11" s="39" t="s">
        <v>7</v>
      </c>
      <c r="D11" s="40">
        <v>1</v>
      </c>
      <c r="E11" s="40">
        <v>386250</v>
      </c>
      <c r="F11" s="40">
        <f t="shared" ref="F11:F22" si="0">D11*E11</f>
        <v>386250</v>
      </c>
    </row>
    <row r="12" spans="1:6" x14ac:dyDescent="0.25">
      <c r="A12" s="57">
        <v>1.03</v>
      </c>
      <c r="B12" s="39" t="s">
        <v>8</v>
      </c>
      <c r="C12" s="39" t="s">
        <v>7</v>
      </c>
      <c r="D12" s="40">
        <v>1</v>
      </c>
      <c r="E12" s="40">
        <v>386250</v>
      </c>
      <c r="F12" s="40">
        <f t="shared" si="0"/>
        <v>386250</v>
      </c>
    </row>
    <row r="13" spans="1:6" x14ac:dyDescent="0.25">
      <c r="A13" s="57">
        <v>1.04</v>
      </c>
      <c r="B13" s="39" t="s">
        <v>9</v>
      </c>
      <c r="C13" s="39" t="s">
        <v>10</v>
      </c>
      <c r="D13" s="40">
        <v>700</v>
      </c>
      <c r="E13" s="40">
        <v>289.69</v>
      </c>
      <c r="F13" s="40">
        <f t="shared" si="0"/>
        <v>202783</v>
      </c>
    </row>
    <row r="14" spans="1:6" x14ac:dyDescent="0.25">
      <c r="A14" s="57">
        <v>1.05</v>
      </c>
      <c r="B14" s="39" t="s">
        <v>11</v>
      </c>
      <c r="C14" s="39" t="s">
        <v>12</v>
      </c>
      <c r="D14" s="40">
        <v>1</v>
      </c>
      <c r="E14" s="40">
        <v>180250</v>
      </c>
      <c r="F14" s="40">
        <f t="shared" si="0"/>
        <v>180250</v>
      </c>
    </row>
    <row r="15" spans="1:6" x14ac:dyDescent="0.25">
      <c r="A15" s="57">
        <v>1.06</v>
      </c>
      <c r="B15" s="39" t="s">
        <v>13</v>
      </c>
      <c r="C15" s="39" t="s">
        <v>5</v>
      </c>
      <c r="D15" s="40">
        <v>1</v>
      </c>
      <c r="E15" s="40">
        <v>56650</v>
      </c>
      <c r="F15" s="40">
        <f t="shared" si="0"/>
        <v>56650</v>
      </c>
    </row>
    <row r="16" spans="1:6" x14ac:dyDescent="0.25">
      <c r="A16" s="57">
        <v>1.07</v>
      </c>
      <c r="B16" s="39" t="s">
        <v>14</v>
      </c>
      <c r="C16" s="39" t="s">
        <v>5</v>
      </c>
      <c r="D16" s="40">
        <v>1</v>
      </c>
      <c r="E16" s="40">
        <v>169950</v>
      </c>
      <c r="F16" s="40">
        <f t="shared" si="0"/>
        <v>169950</v>
      </c>
    </row>
    <row r="17" spans="1:6" x14ac:dyDescent="0.25">
      <c r="A17" s="57">
        <v>1.08</v>
      </c>
      <c r="B17" s="39" t="s">
        <v>15</v>
      </c>
      <c r="C17" s="39" t="s">
        <v>7</v>
      </c>
      <c r="D17" s="40">
        <v>1</v>
      </c>
      <c r="E17" s="40">
        <v>160937.5</v>
      </c>
      <c r="F17" s="40">
        <f t="shared" si="0"/>
        <v>160937.5</v>
      </c>
    </row>
    <row r="18" spans="1:6" x14ac:dyDescent="0.25">
      <c r="A18" s="57">
        <v>1.0900000000000001</v>
      </c>
      <c r="B18" s="39" t="s">
        <v>16</v>
      </c>
      <c r="C18" s="39" t="s">
        <v>5</v>
      </c>
      <c r="D18" s="40">
        <v>1</v>
      </c>
      <c r="E18" s="40">
        <v>566500</v>
      </c>
      <c r="F18" s="40">
        <f t="shared" si="0"/>
        <v>566500</v>
      </c>
    </row>
    <row r="19" spans="1:6" x14ac:dyDescent="0.25">
      <c r="A19" s="57" t="s">
        <v>2366</v>
      </c>
      <c r="B19" s="39" t="s">
        <v>17</v>
      </c>
      <c r="C19" s="39" t="s">
        <v>7</v>
      </c>
      <c r="D19" s="40">
        <v>1</v>
      </c>
      <c r="E19" s="40">
        <v>1287500</v>
      </c>
      <c r="F19" s="40">
        <f t="shared" si="0"/>
        <v>1287500</v>
      </c>
    </row>
    <row r="20" spans="1:6" x14ac:dyDescent="0.25">
      <c r="A20" s="57">
        <v>1.1100000000000001</v>
      </c>
      <c r="B20" s="39" t="s">
        <v>18</v>
      </c>
      <c r="C20" s="39" t="s">
        <v>5</v>
      </c>
      <c r="D20" s="40">
        <v>1</v>
      </c>
      <c r="E20" s="40">
        <v>708125</v>
      </c>
      <c r="F20" s="40">
        <f t="shared" si="0"/>
        <v>708125</v>
      </c>
    </row>
    <row r="21" spans="1:6" x14ac:dyDescent="0.25">
      <c r="A21" s="57">
        <v>1.1200000000000001</v>
      </c>
      <c r="B21" s="39" t="s">
        <v>19</v>
      </c>
      <c r="C21" s="39" t="s">
        <v>12</v>
      </c>
      <c r="D21" s="40">
        <v>1</v>
      </c>
      <c r="E21" s="40">
        <v>1030000</v>
      </c>
      <c r="F21" s="40">
        <f t="shared" si="0"/>
        <v>1030000</v>
      </c>
    </row>
    <row r="22" spans="1:6" x14ac:dyDescent="0.25">
      <c r="A22" s="58">
        <v>1.1299999999999999</v>
      </c>
      <c r="B22" s="1" t="s">
        <v>2363</v>
      </c>
      <c r="C22" s="39" t="s">
        <v>5</v>
      </c>
      <c r="D22" s="40">
        <v>1</v>
      </c>
      <c r="E22" s="40">
        <v>2060000</v>
      </c>
      <c r="F22" s="40">
        <f t="shared" si="0"/>
        <v>2060000</v>
      </c>
    </row>
    <row r="23" spans="1:6" hidden="1" x14ac:dyDescent="0.25">
      <c r="C23" s="39"/>
    </row>
    <row r="26" spans="1:6" ht="11.25" hidden="1" customHeight="1" x14ac:dyDescent="0.25"/>
    <row r="27" spans="1:6" ht="11.25" hidden="1" customHeight="1" x14ac:dyDescent="0.25"/>
    <row r="28" spans="1:6" ht="11.25" hidden="1" customHeight="1" x14ac:dyDescent="0.25"/>
    <row r="29" spans="1:6" ht="11.25" hidden="1" customHeight="1" x14ac:dyDescent="0.25"/>
    <row r="30" spans="1:6" ht="11.25" hidden="1" customHeight="1" x14ac:dyDescent="0.25"/>
    <row r="31" spans="1:6" ht="11.25" hidden="1" customHeight="1" x14ac:dyDescent="0.25"/>
    <row r="32" spans="1:6" ht="11.25" hidden="1" customHeight="1" x14ac:dyDescent="0.25"/>
    <row r="33" ht="11.25" hidden="1" customHeight="1" x14ac:dyDescent="0.25"/>
    <row r="34" ht="11.25" hidden="1" customHeight="1" x14ac:dyDescent="0.25"/>
    <row r="35" ht="11.25" hidden="1" customHeight="1" x14ac:dyDescent="0.25"/>
    <row r="36" ht="11.25" hidden="1" customHeight="1" x14ac:dyDescent="0.25"/>
    <row r="37" ht="11.25" hidden="1" customHeight="1" x14ac:dyDescent="0.25"/>
    <row r="38" ht="11.25" hidden="1" customHeight="1" x14ac:dyDescent="0.25"/>
    <row r="39" ht="12.75" hidden="1" customHeight="1" x14ac:dyDescent="0.25"/>
    <row r="40" ht="11.25" hidden="1" customHeight="1" x14ac:dyDescent="0.25"/>
    <row r="41" ht="12.75" hidden="1" customHeight="1" x14ac:dyDescent="0.25"/>
    <row r="42" ht="11.25" hidden="1" customHeight="1" x14ac:dyDescent="0.25"/>
    <row r="43" ht="11.25" hidden="1" customHeight="1" x14ac:dyDescent="0.25"/>
    <row r="44" ht="12.75" hidden="1" customHeight="1" x14ac:dyDescent="0.25"/>
    <row r="45" ht="11.25" hidden="1" customHeight="1" x14ac:dyDescent="0.25"/>
    <row r="46" ht="12.75" hidden="1" customHeight="1" x14ac:dyDescent="0.25"/>
    <row r="47" ht="11.25" hidden="1" customHeight="1" x14ac:dyDescent="0.25"/>
    <row r="48" ht="11.25" hidden="1" customHeight="1" x14ac:dyDescent="0.25"/>
    <row r="49" ht="12.75" hidden="1" customHeight="1" x14ac:dyDescent="0.25"/>
    <row r="50" ht="11.25" hidden="1" customHeight="1" x14ac:dyDescent="0.25"/>
    <row r="51" ht="12.75" hidden="1" customHeight="1" x14ac:dyDescent="0.25"/>
    <row r="52" ht="11.25" hidden="1" customHeight="1" x14ac:dyDescent="0.25"/>
    <row r="53" ht="11.25" hidden="1" customHeight="1" x14ac:dyDescent="0.25"/>
    <row r="54" ht="12.75" hidden="1" customHeight="1" x14ac:dyDescent="0.25"/>
    <row r="55" ht="11.25" hidden="1" customHeight="1" x14ac:dyDescent="0.25"/>
    <row r="56" ht="12.75" hidden="1" customHeight="1" x14ac:dyDescent="0.25"/>
    <row r="57" ht="11.25" hidden="1" customHeight="1" x14ac:dyDescent="0.25"/>
    <row r="58" ht="11.25" hidden="1" customHeight="1" x14ac:dyDescent="0.25"/>
    <row r="59" ht="12.75" hidden="1" customHeight="1" x14ac:dyDescent="0.25"/>
    <row r="60" ht="11.25" hidden="1" customHeight="1" x14ac:dyDescent="0.25"/>
    <row r="61" ht="12.75" hidden="1" customHeight="1" x14ac:dyDescent="0.25"/>
    <row r="62" ht="11.25" hidden="1" customHeight="1" x14ac:dyDescent="0.25"/>
    <row r="63" ht="11.25" hidden="1" customHeight="1" x14ac:dyDescent="0.25"/>
    <row r="64" ht="12.75" hidden="1" customHeight="1" x14ac:dyDescent="0.25"/>
    <row r="65" spans="1:12" ht="11.25" hidden="1" customHeight="1" x14ac:dyDescent="0.25"/>
    <row r="66" spans="1:12" ht="12.75" hidden="1" customHeight="1" x14ac:dyDescent="0.25"/>
    <row r="67" spans="1:12" s="49" customFormat="1" x14ac:dyDescent="0.25">
      <c r="A67" s="53">
        <v>2</v>
      </c>
      <c r="B67" s="48" t="s">
        <v>21</v>
      </c>
      <c r="C67" s="48"/>
      <c r="D67" s="55"/>
      <c r="E67" s="55"/>
      <c r="F67" s="55">
        <f>F69+F123+F167+F221+F264+F318+F361+F415+F463+F506</f>
        <v>62822246.560000002</v>
      </c>
    </row>
    <row r="69" spans="1:12" x14ac:dyDescent="0.25">
      <c r="B69" s="49" t="s">
        <v>22</v>
      </c>
      <c r="D69" s="56"/>
      <c r="F69" s="55">
        <f>SUM(F71:F121)</f>
        <v>9329455.4600000009</v>
      </c>
    </row>
    <row r="70" spans="1:12" x14ac:dyDescent="0.25">
      <c r="B70" s="1" t="s">
        <v>23</v>
      </c>
      <c r="D70" s="56"/>
    </row>
    <row r="71" spans="1:12" x14ac:dyDescent="0.25">
      <c r="B71" s="1" t="s">
        <v>24</v>
      </c>
      <c r="C71" s="1" t="s">
        <v>25</v>
      </c>
      <c r="D71" s="56">
        <v>367</v>
      </c>
      <c r="E71" s="40">
        <v>115.88</v>
      </c>
      <c r="F71" s="40">
        <f t="shared" ref="F71:F132" si="1">D71*E71</f>
        <v>42527.96</v>
      </c>
      <c r="L71" s="40"/>
    </row>
    <row r="72" spans="1:12" x14ac:dyDescent="0.25">
      <c r="B72" s="1" t="s">
        <v>26</v>
      </c>
      <c r="C72" s="1" t="s">
        <v>20</v>
      </c>
      <c r="D72" s="56">
        <v>2197</v>
      </c>
      <c r="E72" s="40">
        <v>154.5</v>
      </c>
      <c r="F72" s="40">
        <f t="shared" si="1"/>
        <v>339436.5</v>
      </c>
    </row>
    <row r="73" spans="1:12" x14ac:dyDescent="0.25">
      <c r="B73" s="1" t="s">
        <v>27</v>
      </c>
      <c r="C73" s="1" t="s">
        <v>20</v>
      </c>
      <c r="D73" s="56">
        <v>1763</v>
      </c>
      <c r="E73" s="40">
        <v>128.75</v>
      </c>
      <c r="F73" s="40">
        <f t="shared" si="1"/>
        <v>226986.25</v>
      </c>
    </row>
    <row r="74" spans="1:12" x14ac:dyDescent="0.25">
      <c r="B74" s="1" t="s">
        <v>28</v>
      </c>
      <c r="C74" s="1" t="s">
        <v>25</v>
      </c>
      <c r="D74" s="56">
        <v>477</v>
      </c>
      <c r="E74" s="40">
        <v>25.75</v>
      </c>
      <c r="F74" s="40">
        <f t="shared" si="1"/>
        <v>12282.75</v>
      </c>
    </row>
    <row r="75" spans="1:12" x14ac:dyDescent="0.25">
      <c r="B75" s="1" t="s">
        <v>29</v>
      </c>
      <c r="D75" s="56"/>
    </row>
    <row r="76" spans="1:12" x14ac:dyDescent="0.25">
      <c r="B76" s="1" t="s">
        <v>30</v>
      </c>
      <c r="C76" s="1" t="s">
        <v>20</v>
      </c>
      <c r="D76" s="56">
        <v>434</v>
      </c>
      <c r="E76" s="40">
        <v>206</v>
      </c>
      <c r="F76" s="40">
        <f t="shared" si="1"/>
        <v>89404</v>
      </c>
    </row>
    <row r="77" spans="1:12" x14ac:dyDescent="0.25">
      <c r="B77" s="1" t="s">
        <v>31</v>
      </c>
      <c r="C77" s="1" t="s">
        <v>25</v>
      </c>
      <c r="D77" s="56">
        <v>19</v>
      </c>
      <c r="E77" s="40">
        <v>1030</v>
      </c>
      <c r="F77" s="40">
        <f t="shared" si="1"/>
        <v>19570</v>
      </c>
    </row>
    <row r="78" spans="1:12" x14ac:dyDescent="0.25">
      <c r="B78" s="1" t="s">
        <v>32</v>
      </c>
      <c r="C78" s="1" t="s">
        <v>20</v>
      </c>
      <c r="D78" s="56">
        <v>1763</v>
      </c>
      <c r="E78" s="40">
        <v>154.5</v>
      </c>
      <c r="F78" s="40">
        <f t="shared" si="1"/>
        <v>272383.5</v>
      </c>
    </row>
    <row r="79" spans="1:12" x14ac:dyDescent="0.25">
      <c r="B79" s="1" t="s">
        <v>33</v>
      </c>
      <c r="D79" s="56"/>
    </row>
    <row r="80" spans="1:12" x14ac:dyDescent="0.25">
      <c r="B80" s="1" t="s">
        <v>34</v>
      </c>
      <c r="D80" s="56"/>
    </row>
    <row r="81" spans="2:6" x14ac:dyDescent="0.25">
      <c r="B81" s="1" t="s">
        <v>35</v>
      </c>
      <c r="C81" s="1" t="s">
        <v>25</v>
      </c>
      <c r="D81" s="56">
        <v>351</v>
      </c>
      <c r="E81" s="40">
        <v>1236</v>
      </c>
      <c r="F81" s="40">
        <f t="shared" si="1"/>
        <v>433836</v>
      </c>
    </row>
    <row r="82" spans="2:6" x14ac:dyDescent="0.25">
      <c r="B82" s="1" t="s">
        <v>36</v>
      </c>
      <c r="C82" s="1" t="s">
        <v>20</v>
      </c>
      <c r="D82" s="56">
        <v>402</v>
      </c>
      <c r="E82" s="40">
        <v>154.5</v>
      </c>
      <c r="F82" s="40">
        <f t="shared" si="1"/>
        <v>62109</v>
      </c>
    </row>
    <row r="83" spans="2:6" x14ac:dyDescent="0.25">
      <c r="B83" s="91" t="s">
        <v>37</v>
      </c>
      <c r="C83" s="1" t="s">
        <v>38</v>
      </c>
      <c r="D83" s="56">
        <v>21292</v>
      </c>
      <c r="E83" s="40">
        <v>12.88</v>
      </c>
      <c r="F83" s="40">
        <f t="shared" si="1"/>
        <v>274240.96000000002</v>
      </c>
    </row>
    <row r="84" spans="2:6" x14ac:dyDescent="0.25">
      <c r="B84" s="1" t="s">
        <v>39</v>
      </c>
      <c r="C84" s="1" t="s">
        <v>20</v>
      </c>
      <c r="D84" s="56">
        <v>434</v>
      </c>
      <c r="E84" s="40">
        <v>7.73</v>
      </c>
      <c r="F84" s="40">
        <f t="shared" si="1"/>
        <v>3354.82</v>
      </c>
    </row>
    <row r="85" spans="2:6" x14ac:dyDescent="0.25">
      <c r="B85" s="1" t="s">
        <v>40</v>
      </c>
      <c r="D85" s="56"/>
    </row>
    <row r="86" spans="2:6" x14ac:dyDescent="0.25">
      <c r="B86" s="1" t="s">
        <v>41</v>
      </c>
      <c r="C86" s="1" t="s">
        <v>25</v>
      </c>
      <c r="D86" s="56">
        <v>72</v>
      </c>
      <c r="E86" s="40">
        <v>1236</v>
      </c>
      <c r="F86" s="40">
        <f t="shared" si="1"/>
        <v>88992</v>
      </c>
    </row>
    <row r="87" spans="2:6" x14ac:dyDescent="0.25">
      <c r="B87" s="1" t="s">
        <v>42</v>
      </c>
      <c r="C87" s="1" t="s">
        <v>20</v>
      </c>
      <c r="D87" s="56">
        <v>360</v>
      </c>
      <c r="E87" s="40">
        <v>167.38</v>
      </c>
      <c r="F87" s="40">
        <f t="shared" si="1"/>
        <v>60256.799999999996</v>
      </c>
    </row>
    <row r="88" spans="2:6" x14ac:dyDescent="0.25">
      <c r="B88" s="91" t="s">
        <v>43</v>
      </c>
      <c r="C88" s="1" t="s">
        <v>38</v>
      </c>
      <c r="D88" s="56">
        <v>30111</v>
      </c>
      <c r="E88" s="40">
        <v>12.88</v>
      </c>
      <c r="F88" s="40">
        <f t="shared" si="1"/>
        <v>387829.68000000005</v>
      </c>
    </row>
    <row r="89" spans="2:6" x14ac:dyDescent="0.25">
      <c r="B89" s="1" t="s">
        <v>39</v>
      </c>
      <c r="C89" s="1" t="s">
        <v>20</v>
      </c>
      <c r="D89" s="56">
        <v>120</v>
      </c>
      <c r="E89" s="40">
        <v>7.73</v>
      </c>
      <c r="F89" s="40">
        <f t="shared" si="1"/>
        <v>927.6</v>
      </c>
    </row>
    <row r="90" spans="2:6" x14ac:dyDescent="0.25">
      <c r="B90" s="1" t="s">
        <v>44</v>
      </c>
      <c r="D90" s="56"/>
    </row>
    <row r="91" spans="2:6" x14ac:dyDescent="0.25">
      <c r="B91" s="1" t="s">
        <v>45</v>
      </c>
      <c r="C91" s="1" t="s">
        <v>25</v>
      </c>
      <c r="D91" s="56">
        <v>157</v>
      </c>
      <c r="E91" s="40">
        <v>1236</v>
      </c>
      <c r="F91" s="40">
        <f t="shared" si="1"/>
        <v>194052</v>
      </c>
    </row>
    <row r="92" spans="2:6" x14ac:dyDescent="0.25">
      <c r="B92" s="1" t="s">
        <v>46</v>
      </c>
      <c r="C92" s="1" t="s">
        <v>20</v>
      </c>
      <c r="D92" s="56">
        <v>1303</v>
      </c>
      <c r="E92" s="40">
        <v>167.38</v>
      </c>
      <c r="F92" s="40">
        <f t="shared" si="1"/>
        <v>218096.13999999998</v>
      </c>
    </row>
    <row r="93" spans="2:6" x14ac:dyDescent="0.25">
      <c r="B93" s="91" t="s">
        <v>47</v>
      </c>
      <c r="C93" s="1" t="s">
        <v>38</v>
      </c>
      <c r="D93" s="56">
        <v>27830</v>
      </c>
      <c r="E93" s="40">
        <v>12.88</v>
      </c>
      <c r="F93" s="40">
        <f t="shared" si="1"/>
        <v>358450.4</v>
      </c>
    </row>
    <row r="94" spans="2:6" x14ac:dyDescent="0.25">
      <c r="B94" s="1" t="s">
        <v>39</v>
      </c>
      <c r="C94" s="1" t="s">
        <v>20</v>
      </c>
      <c r="D94" s="56">
        <v>1303</v>
      </c>
      <c r="E94" s="40">
        <v>7.73</v>
      </c>
      <c r="F94" s="40">
        <f t="shared" si="1"/>
        <v>10072.19</v>
      </c>
    </row>
    <row r="95" spans="2:6" x14ac:dyDescent="0.25">
      <c r="B95" s="1" t="s">
        <v>48</v>
      </c>
      <c r="D95" s="56"/>
    </row>
    <row r="96" spans="2:6" x14ac:dyDescent="0.25">
      <c r="B96" s="1" t="s">
        <v>49</v>
      </c>
      <c r="C96" s="1" t="s">
        <v>25</v>
      </c>
      <c r="D96" s="56">
        <v>232</v>
      </c>
      <c r="E96" s="40">
        <v>1236</v>
      </c>
      <c r="F96" s="40">
        <f t="shared" si="1"/>
        <v>286752</v>
      </c>
    </row>
    <row r="97" spans="1:6" x14ac:dyDescent="0.25">
      <c r="B97" s="1" t="s">
        <v>50</v>
      </c>
      <c r="C97" s="1" t="s">
        <v>20</v>
      </c>
      <c r="D97" s="56">
        <v>1721</v>
      </c>
      <c r="E97" s="40">
        <v>206</v>
      </c>
      <c r="F97" s="40">
        <f t="shared" si="1"/>
        <v>354526</v>
      </c>
    </row>
    <row r="98" spans="1:6" x14ac:dyDescent="0.25">
      <c r="B98" s="91" t="s">
        <v>51</v>
      </c>
      <c r="C98" s="1" t="s">
        <v>38</v>
      </c>
      <c r="D98" s="56">
        <v>50771</v>
      </c>
      <c r="E98" s="40">
        <v>12.88</v>
      </c>
      <c r="F98" s="40">
        <f t="shared" si="1"/>
        <v>653930.4800000001</v>
      </c>
    </row>
    <row r="99" spans="1:6" x14ac:dyDescent="0.25">
      <c r="B99" s="1" t="s">
        <v>39</v>
      </c>
      <c r="C99" s="1" t="s">
        <v>20</v>
      </c>
      <c r="D99" s="56">
        <v>1398</v>
      </c>
      <c r="E99" s="40">
        <v>7.73</v>
      </c>
      <c r="F99" s="40">
        <f t="shared" si="1"/>
        <v>10806.54</v>
      </c>
    </row>
    <row r="100" spans="1:6" x14ac:dyDescent="0.25">
      <c r="B100" s="1" t="s">
        <v>52</v>
      </c>
      <c r="D100" s="56"/>
    </row>
    <row r="101" spans="1:6" x14ac:dyDescent="0.25">
      <c r="B101" s="1" t="s">
        <v>53</v>
      </c>
      <c r="C101" s="1" t="s">
        <v>25</v>
      </c>
      <c r="D101" s="56">
        <v>143</v>
      </c>
      <c r="E101" s="40">
        <v>1236</v>
      </c>
      <c r="F101" s="40">
        <f t="shared" si="1"/>
        <v>176748</v>
      </c>
    </row>
    <row r="102" spans="1:6" x14ac:dyDescent="0.25">
      <c r="B102" s="1" t="s">
        <v>54</v>
      </c>
      <c r="C102" s="1" t="s">
        <v>20</v>
      </c>
      <c r="D102" s="56">
        <v>363</v>
      </c>
      <c r="E102" s="87">
        <v>207.29</v>
      </c>
      <c r="F102" s="40">
        <f t="shared" si="1"/>
        <v>75246.27</v>
      </c>
    </row>
    <row r="103" spans="1:6" x14ac:dyDescent="0.25">
      <c r="B103" s="91" t="s">
        <v>55</v>
      </c>
      <c r="C103" s="1" t="s">
        <v>38</v>
      </c>
      <c r="D103" s="56">
        <v>24794</v>
      </c>
      <c r="E103" s="40">
        <v>12.88</v>
      </c>
      <c r="F103" s="40">
        <f t="shared" si="1"/>
        <v>319346.72000000003</v>
      </c>
    </row>
    <row r="104" spans="1:6" s="60" customFormat="1" x14ac:dyDescent="0.25">
      <c r="A104" s="59"/>
      <c r="B104" s="60" t="s">
        <v>39</v>
      </c>
      <c r="C104" s="60" t="s">
        <v>20</v>
      </c>
      <c r="D104" s="56"/>
      <c r="E104" s="40"/>
      <c r="F104" s="40"/>
    </row>
    <row r="105" spans="1:6" x14ac:dyDescent="0.25">
      <c r="B105" s="1" t="s">
        <v>56</v>
      </c>
      <c r="D105" s="56"/>
    </row>
    <row r="106" spans="1:6" x14ac:dyDescent="0.25">
      <c r="B106" s="1" t="s">
        <v>57</v>
      </c>
      <c r="C106" s="1" t="s">
        <v>25</v>
      </c>
      <c r="D106" s="56">
        <v>236</v>
      </c>
      <c r="E106" s="40">
        <v>1236</v>
      </c>
      <c r="F106" s="40">
        <f t="shared" si="1"/>
        <v>291696</v>
      </c>
    </row>
    <row r="107" spans="1:6" x14ac:dyDescent="0.25">
      <c r="B107" s="1" t="s">
        <v>58</v>
      </c>
      <c r="C107" s="1" t="s">
        <v>20</v>
      </c>
      <c r="D107" s="56">
        <v>788</v>
      </c>
      <c r="E107" s="40">
        <v>193.13</v>
      </c>
      <c r="F107" s="40">
        <f t="shared" si="1"/>
        <v>152186.44</v>
      </c>
    </row>
    <row r="108" spans="1:6" x14ac:dyDescent="0.25">
      <c r="B108" s="91" t="s">
        <v>59</v>
      </c>
      <c r="C108" s="1" t="s">
        <v>38</v>
      </c>
      <c r="D108" s="56">
        <v>82523</v>
      </c>
      <c r="E108" s="40">
        <v>12.88</v>
      </c>
      <c r="F108" s="40">
        <f t="shared" si="1"/>
        <v>1062896.24</v>
      </c>
    </row>
    <row r="109" spans="1:6" x14ac:dyDescent="0.25">
      <c r="B109" s="1" t="s">
        <v>39</v>
      </c>
      <c r="C109" s="1" t="s">
        <v>20</v>
      </c>
      <c r="D109" s="56">
        <v>788</v>
      </c>
      <c r="E109" s="40">
        <v>7.73</v>
      </c>
      <c r="F109" s="40">
        <f t="shared" si="1"/>
        <v>6091.2400000000007</v>
      </c>
    </row>
    <row r="110" spans="1:6" x14ac:dyDescent="0.25">
      <c r="B110" s="1" t="s">
        <v>60</v>
      </c>
      <c r="D110" s="56"/>
    </row>
    <row r="111" spans="1:6" x14ac:dyDescent="0.25">
      <c r="B111" s="1" t="s">
        <v>61</v>
      </c>
      <c r="C111" s="1" t="s">
        <v>25</v>
      </c>
      <c r="D111" s="56">
        <v>215</v>
      </c>
      <c r="E111" s="40">
        <v>1236</v>
      </c>
      <c r="F111" s="40">
        <f t="shared" si="1"/>
        <v>265740</v>
      </c>
    </row>
    <row r="112" spans="1:6" x14ac:dyDescent="0.25">
      <c r="B112" s="1" t="s">
        <v>62</v>
      </c>
      <c r="C112" s="1" t="s">
        <v>20</v>
      </c>
      <c r="D112" s="56">
        <v>2871</v>
      </c>
      <c r="E112" s="40">
        <v>154.5</v>
      </c>
      <c r="F112" s="40">
        <f t="shared" si="1"/>
        <v>443569.5</v>
      </c>
    </row>
    <row r="113" spans="1:6" x14ac:dyDescent="0.25">
      <c r="B113" s="91" t="s">
        <v>63</v>
      </c>
      <c r="C113" s="1" t="s">
        <v>38</v>
      </c>
      <c r="D113" s="56">
        <v>114987</v>
      </c>
      <c r="E113" s="40">
        <v>12.88</v>
      </c>
      <c r="F113" s="40">
        <f t="shared" si="1"/>
        <v>1481032.56</v>
      </c>
    </row>
    <row r="114" spans="1:6" x14ac:dyDescent="0.25">
      <c r="B114" s="1" t="s">
        <v>64</v>
      </c>
      <c r="C114" s="1" t="s">
        <v>20</v>
      </c>
      <c r="D114" s="56">
        <v>2871</v>
      </c>
      <c r="E114" s="40">
        <v>45.06</v>
      </c>
      <c r="F114" s="40">
        <f t="shared" si="1"/>
        <v>129367.26000000001</v>
      </c>
    </row>
    <row r="115" spans="1:6" x14ac:dyDescent="0.25">
      <c r="B115" s="91" t="s">
        <v>2364</v>
      </c>
      <c r="C115" s="1" t="s">
        <v>20</v>
      </c>
      <c r="D115" s="56">
        <v>2871</v>
      </c>
      <c r="E115" s="40">
        <v>141.63</v>
      </c>
      <c r="F115" s="40">
        <f t="shared" si="1"/>
        <v>406619.73</v>
      </c>
    </row>
    <row r="116" spans="1:6" x14ac:dyDescent="0.25">
      <c r="B116" s="1" t="s">
        <v>39</v>
      </c>
      <c r="C116" s="1" t="s">
        <v>20</v>
      </c>
      <c r="D116" s="56">
        <v>2871</v>
      </c>
      <c r="E116" s="40">
        <v>7.73</v>
      </c>
      <c r="F116" s="40">
        <f t="shared" si="1"/>
        <v>22192.83</v>
      </c>
    </row>
    <row r="117" spans="1:6" x14ac:dyDescent="0.25">
      <c r="B117" s="1" t="s">
        <v>65</v>
      </c>
      <c r="D117" s="56"/>
    </row>
    <row r="118" spans="1:6" x14ac:dyDescent="0.25">
      <c r="B118" s="1" t="s">
        <v>66</v>
      </c>
      <c r="C118" s="1" t="s">
        <v>25</v>
      </c>
      <c r="D118" s="56">
        <v>21</v>
      </c>
      <c r="E118" s="40">
        <v>1236</v>
      </c>
      <c r="F118" s="40">
        <f t="shared" si="1"/>
        <v>25956</v>
      </c>
    </row>
    <row r="119" spans="1:6" x14ac:dyDescent="0.25">
      <c r="B119" s="1" t="s">
        <v>67</v>
      </c>
      <c r="C119" s="1" t="s">
        <v>20</v>
      </c>
      <c r="D119" s="56">
        <v>155</v>
      </c>
      <c r="E119" s="40">
        <v>231.75</v>
      </c>
      <c r="F119" s="40">
        <f t="shared" si="1"/>
        <v>35921.25</v>
      </c>
    </row>
    <row r="120" spans="1:6" x14ac:dyDescent="0.25">
      <c r="B120" s="91" t="s">
        <v>68</v>
      </c>
      <c r="C120" s="1" t="s">
        <v>38</v>
      </c>
      <c r="D120" s="56">
        <v>2456</v>
      </c>
      <c r="E120" s="40">
        <v>12.88</v>
      </c>
      <c r="F120" s="40">
        <f t="shared" si="1"/>
        <v>31633.280000000002</v>
      </c>
    </row>
    <row r="121" spans="1:6" x14ac:dyDescent="0.25">
      <c r="B121" s="1" t="s">
        <v>39</v>
      </c>
      <c r="C121" s="1" t="s">
        <v>20</v>
      </c>
      <c r="D121" s="56">
        <v>309</v>
      </c>
      <c r="E121" s="40">
        <v>7.73</v>
      </c>
      <c r="F121" s="40">
        <f t="shared" si="1"/>
        <v>2388.5700000000002</v>
      </c>
    </row>
    <row r="122" spans="1:6" x14ac:dyDescent="0.25">
      <c r="D122" s="56"/>
    </row>
    <row r="123" spans="1:6" s="49" customFormat="1" x14ac:dyDescent="0.25">
      <c r="A123" s="54"/>
      <c r="B123" s="49" t="s">
        <v>69</v>
      </c>
      <c r="D123" s="56"/>
      <c r="E123" s="40"/>
      <c r="F123" s="55">
        <f>SUM(F125:F165)</f>
        <v>1508010.73</v>
      </c>
    </row>
    <row r="124" spans="1:6" x14ac:dyDescent="0.25">
      <c r="B124" s="1" t="s">
        <v>23</v>
      </c>
      <c r="D124" s="56"/>
    </row>
    <row r="125" spans="1:6" x14ac:dyDescent="0.25">
      <c r="B125" s="1" t="s">
        <v>24</v>
      </c>
      <c r="C125" s="1" t="s">
        <v>25</v>
      </c>
      <c r="D125" s="56">
        <v>65</v>
      </c>
      <c r="E125" s="40">
        <v>115.88</v>
      </c>
      <c r="F125" s="40">
        <f t="shared" si="1"/>
        <v>7532.2</v>
      </c>
    </row>
    <row r="126" spans="1:6" x14ac:dyDescent="0.25">
      <c r="B126" s="1" t="s">
        <v>26</v>
      </c>
      <c r="C126" s="1" t="s">
        <v>20</v>
      </c>
      <c r="D126" s="56">
        <v>445</v>
      </c>
      <c r="E126" s="40">
        <v>154.5</v>
      </c>
      <c r="F126" s="40">
        <f t="shared" si="1"/>
        <v>68752.5</v>
      </c>
    </row>
    <row r="127" spans="1:6" x14ac:dyDescent="0.25">
      <c r="B127" s="1" t="s">
        <v>27</v>
      </c>
      <c r="C127" s="1" t="s">
        <v>20</v>
      </c>
      <c r="D127" s="56">
        <v>351</v>
      </c>
      <c r="E127" s="40">
        <v>128.75</v>
      </c>
      <c r="F127" s="40">
        <f t="shared" si="1"/>
        <v>45191.25</v>
      </c>
    </row>
    <row r="128" spans="1:6" x14ac:dyDescent="0.25">
      <c r="B128" s="1" t="s">
        <v>28</v>
      </c>
      <c r="C128" s="1" t="s">
        <v>25</v>
      </c>
      <c r="D128" s="56">
        <v>84</v>
      </c>
      <c r="E128" s="40">
        <v>25.75</v>
      </c>
      <c r="F128" s="40">
        <f t="shared" si="1"/>
        <v>2163</v>
      </c>
    </row>
    <row r="129" spans="2:6" x14ac:dyDescent="0.25">
      <c r="B129" s="1" t="s">
        <v>29</v>
      </c>
      <c r="D129" s="56"/>
    </row>
    <row r="130" spans="2:6" x14ac:dyDescent="0.25">
      <c r="B130" s="1" t="s">
        <v>30</v>
      </c>
      <c r="C130" s="1" t="s">
        <v>20</v>
      </c>
      <c r="D130" s="56">
        <v>95</v>
      </c>
      <c r="E130" s="40">
        <v>206</v>
      </c>
      <c r="F130" s="40">
        <f t="shared" si="1"/>
        <v>19570</v>
      </c>
    </row>
    <row r="131" spans="2:6" x14ac:dyDescent="0.25">
      <c r="B131" s="1" t="s">
        <v>31</v>
      </c>
      <c r="C131" s="1" t="s">
        <v>25</v>
      </c>
      <c r="D131" s="56">
        <v>12</v>
      </c>
      <c r="E131" s="40">
        <v>1030</v>
      </c>
      <c r="F131" s="40">
        <f t="shared" si="1"/>
        <v>12360</v>
      </c>
    </row>
    <row r="132" spans="2:6" x14ac:dyDescent="0.25">
      <c r="B132" s="1" t="s">
        <v>32</v>
      </c>
      <c r="C132" s="1" t="s">
        <v>20</v>
      </c>
      <c r="D132" s="56">
        <v>351</v>
      </c>
      <c r="E132" s="40">
        <v>154.5</v>
      </c>
      <c r="F132" s="40">
        <f t="shared" si="1"/>
        <v>54229.5</v>
      </c>
    </row>
    <row r="133" spans="2:6" x14ac:dyDescent="0.25">
      <c r="B133" s="1" t="s">
        <v>33</v>
      </c>
      <c r="D133" s="56"/>
    </row>
    <row r="134" spans="2:6" x14ac:dyDescent="0.25">
      <c r="B134" s="1" t="s">
        <v>34</v>
      </c>
      <c r="D134" s="56"/>
    </row>
    <row r="135" spans="2:6" x14ac:dyDescent="0.25">
      <c r="B135" s="1" t="s">
        <v>35</v>
      </c>
      <c r="C135" s="1" t="s">
        <v>25</v>
      </c>
      <c r="D135" s="56">
        <v>36</v>
      </c>
      <c r="E135" s="40">
        <v>1236</v>
      </c>
      <c r="F135" s="40">
        <f t="shared" ref="F135:F197" si="2">D135*E135</f>
        <v>44496</v>
      </c>
    </row>
    <row r="136" spans="2:6" x14ac:dyDescent="0.25">
      <c r="B136" s="1" t="s">
        <v>36</v>
      </c>
      <c r="C136" s="1" t="s">
        <v>20</v>
      </c>
      <c r="D136" s="56">
        <v>74</v>
      </c>
      <c r="E136" s="40">
        <v>154.5</v>
      </c>
      <c r="F136" s="40">
        <f t="shared" si="2"/>
        <v>11433</v>
      </c>
    </row>
    <row r="137" spans="2:6" x14ac:dyDescent="0.25">
      <c r="B137" s="91" t="s">
        <v>37</v>
      </c>
      <c r="C137" s="1" t="s">
        <v>38</v>
      </c>
      <c r="D137" s="56">
        <v>1984</v>
      </c>
      <c r="E137" s="40">
        <v>12.88</v>
      </c>
      <c r="F137" s="40">
        <f t="shared" si="2"/>
        <v>25553.920000000002</v>
      </c>
    </row>
    <row r="138" spans="2:6" x14ac:dyDescent="0.25">
      <c r="B138" s="1" t="s">
        <v>39</v>
      </c>
      <c r="C138" s="1" t="s">
        <v>20</v>
      </c>
      <c r="D138" s="56">
        <v>61</v>
      </c>
      <c r="E138" s="40">
        <v>7.73</v>
      </c>
      <c r="F138" s="40">
        <f t="shared" si="2"/>
        <v>471.53000000000003</v>
      </c>
    </row>
    <row r="139" spans="2:6" x14ac:dyDescent="0.25">
      <c r="B139" s="1" t="s">
        <v>40</v>
      </c>
      <c r="D139" s="56"/>
    </row>
    <row r="140" spans="2:6" x14ac:dyDescent="0.25">
      <c r="B140" s="1" t="s">
        <v>41</v>
      </c>
      <c r="C140" s="1" t="s">
        <v>25</v>
      </c>
      <c r="D140" s="56">
        <v>19</v>
      </c>
      <c r="E140" s="40">
        <v>1236</v>
      </c>
      <c r="F140" s="40">
        <f t="shared" si="2"/>
        <v>23484</v>
      </c>
    </row>
    <row r="141" spans="2:6" x14ac:dyDescent="0.25">
      <c r="B141" s="1" t="s">
        <v>42</v>
      </c>
      <c r="C141" s="1" t="s">
        <v>20</v>
      </c>
      <c r="D141" s="56">
        <v>96</v>
      </c>
      <c r="E141" s="40">
        <v>167.38</v>
      </c>
      <c r="F141" s="40">
        <f t="shared" si="2"/>
        <v>16068.48</v>
      </c>
    </row>
    <row r="142" spans="2:6" x14ac:dyDescent="0.25">
      <c r="B142" s="91" t="s">
        <v>43</v>
      </c>
      <c r="C142" s="1" t="s">
        <v>38</v>
      </c>
      <c r="D142" s="56">
        <v>5462</v>
      </c>
      <c r="E142" s="40">
        <v>12.88</v>
      </c>
      <c r="F142" s="40">
        <f t="shared" si="2"/>
        <v>70350.559999999998</v>
      </c>
    </row>
    <row r="143" spans="2:6" x14ac:dyDescent="0.25">
      <c r="B143" s="1" t="s">
        <v>39</v>
      </c>
      <c r="C143" s="1" t="s">
        <v>20</v>
      </c>
      <c r="D143" s="56"/>
    </row>
    <row r="144" spans="2:6" x14ac:dyDescent="0.25">
      <c r="B144" s="1" t="s">
        <v>48</v>
      </c>
      <c r="D144" s="56"/>
    </row>
    <row r="145" spans="2:6" x14ac:dyDescent="0.25">
      <c r="B145" s="1" t="s">
        <v>49</v>
      </c>
      <c r="C145" s="1" t="s">
        <v>25</v>
      </c>
      <c r="D145" s="56">
        <v>45</v>
      </c>
      <c r="E145" s="40">
        <v>1236</v>
      </c>
      <c r="F145" s="40">
        <f t="shared" si="2"/>
        <v>55620</v>
      </c>
    </row>
    <row r="146" spans="2:6" x14ac:dyDescent="0.25">
      <c r="B146" s="1" t="s">
        <v>50</v>
      </c>
      <c r="C146" s="1" t="s">
        <v>20</v>
      </c>
      <c r="D146" s="56">
        <v>313</v>
      </c>
      <c r="E146" s="40">
        <v>206</v>
      </c>
      <c r="F146" s="40">
        <f t="shared" si="2"/>
        <v>64478</v>
      </c>
    </row>
    <row r="147" spans="2:6" x14ac:dyDescent="0.25">
      <c r="B147" s="91" t="s">
        <v>51</v>
      </c>
      <c r="C147" s="1" t="s">
        <v>38</v>
      </c>
      <c r="D147" s="56">
        <v>9735</v>
      </c>
      <c r="E147" s="40">
        <v>12.88</v>
      </c>
      <c r="F147" s="40">
        <f t="shared" si="2"/>
        <v>125386.8</v>
      </c>
    </row>
    <row r="148" spans="2:6" x14ac:dyDescent="0.25">
      <c r="B148" s="1" t="s">
        <v>39</v>
      </c>
      <c r="C148" s="1" t="s">
        <v>20</v>
      </c>
      <c r="D148" s="56">
        <v>313</v>
      </c>
      <c r="E148" s="40">
        <v>7.73</v>
      </c>
      <c r="F148" s="40">
        <f t="shared" si="2"/>
        <v>2419.4900000000002</v>
      </c>
    </row>
    <row r="149" spans="2:6" x14ac:dyDescent="0.25">
      <c r="B149" s="1" t="s">
        <v>52</v>
      </c>
      <c r="D149" s="56"/>
    </row>
    <row r="150" spans="2:6" x14ac:dyDescent="0.25">
      <c r="B150" s="1" t="s">
        <v>53</v>
      </c>
      <c r="C150" s="1" t="s">
        <v>25</v>
      </c>
      <c r="D150" s="56">
        <v>24</v>
      </c>
      <c r="E150" s="40">
        <v>1236</v>
      </c>
      <c r="F150" s="40">
        <f t="shared" si="2"/>
        <v>29664</v>
      </c>
    </row>
    <row r="151" spans="2:6" x14ac:dyDescent="0.25">
      <c r="B151" s="1" t="s">
        <v>54</v>
      </c>
      <c r="C151" s="1" t="s">
        <v>20</v>
      </c>
      <c r="D151" s="56">
        <v>170</v>
      </c>
      <c r="E151" s="87">
        <v>207.29</v>
      </c>
      <c r="F151" s="40">
        <f t="shared" si="2"/>
        <v>35239.299999999996</v>
      </c>
    </row>
    <row r="152" spans="2:6" x14ac:dyDescent="0.25">
      <c r="B152" s="91" t="s">
        <v>55</v>
      </c>
      <c r="C152" s="1" t="s">
        <v>38</v>
      </c>
      <c r="D152" s="56">
        <v>4359</v>
      </c>
      <c r="E152" s="40">
        <v>12.88</v>
      </c>
      <c r="F152" s="40">
        <f t="shared" si="2"/>
        <v>56143.920000000006</v>
      </c>
    </row>
    <row r="153" spans="2:6" x14ac:dyDescent="0.25">
      <c r="B153" s="1" t="s">
        <v>39</v>
      </c>
      <c r="C153" s="1" t="s">
        <v>20</v>
      </c>
      <c r="D153" s="56"/>
    </row>
    <row r="154" spans="2:6" x14ac:dyDescent="0.25">
      <c r="B154" s="1" t="s">
        <v>56</v>
      </c>
      <c r="D154" s="56"/>
    </row>
    <row r="155" spans="2:6" x14ac:dyDescent="0.25">
      <c r="B155" s="1" t="s">
        <v>57</v>
      </c>
      <c r="C155" s="1" t="s">
        <v>25</v>
      </c>
      <c r="D155" s="56">
        <v>34</v>
      </c>
      <c r="E155" s="40">
        <v>1236</v>
      </c>
      <c r="F155" s="40">
        <f t="shared" si="2"/>
        <v>42024</v>
      </c>
    </row>
    <row r="156" spans="2:6" x14ac:dyDescent="0.25">
      <c r="B156" s="1" t="s">
        <v>58</v>
      </c>
      <c r="C156" s="1" t="s">
        <v>20</v>
      </c>
      <c r="D156" s="56">
        <v>112</v>
      </c>
      <c r="E156" s="40">
        <v>193.13</v>
      </c>
      <c r="F156" s="40">
        <f t="shared" si="2"/>
        <v>21630.559999999998</v>
      </c>
    </row>
    <row r="157" spans="2:6" x14ac:dyDescent="0.25">
      <c r="B157" s="91" t="s">
        <v>59</v>
      </c>
      <c r="C157" s="1" t="s">
        <v>38</v>
      </c>
      <c r="D157" s="56">
        <v>11767</v>
      </c>
      <c r="E157" s="40">
        <v>12.88</v>
      </c>
      <c r="F157" s="40">
        <f t="shared" si="2"/>
        <v>151558.96000000002</v>
      </c>
    </row>
    <row r="158" spans="2:6" x14ac:dyDescent="0.25">
      <c r="B158" s="1" t="s">
        <v>39</v>
      </c>
      <c r="C158" s="1" t="s">
        <v>20</v>
      </c>
      <c r="D158" s="56">
        <v>112</v>
      </c>
      <c r="E158" s="40">
        <v>7.73</v>
      </c>
      <c r="F158" s="40">
        <f t="shared" si="2"/>
        <v>865.76</v>
      </c>
    </row>
    <row r="159" spans="2:6" x14ac:dyDescent="0.25">
      <c r="B159" s="1" t="s">
        <v>60</v>
      </c>
      <c r="D159" s="56"/>
    </row>
    <row r="160" spans="2:6" x14ac:dyDescent="0.25">
      <c r="B160" s="1" t="s">
        <v>61</v>
      </c>
      <c r="C160" s="1" t="s">
        <v>25</v>
      </c>
      <c r="D160" s="56">
        <v>41</v>
      </c>
      <c r="E160" s="40">
        <v>1236</v>
      </c>
      <c r="F160" s="40">
        <f t="shared" si="2"/>
        <v>50676</v>
      </c>
    </row>
    <row r="161" spans="1:6" x14ac:dyDescent="0.25">
      <c r="B161" s="1" t="s">
        <v>62</v>
      </c>
      <c r="C161" s="1" t="s">
        <v>20</v>
      </c>
      <c r="D161" s="56">
        <v>544</v>
      </c>
      <c r="E161" s="40">
        <v>154.5</v>
      </c>
      <c r="F161" s="40">
        <f t="shared" si="2"/>
        <v>84048</v>
      </c>
    </row>
    <row r="162" spans="1:6" x14ac:dyDescent="0.25">
      <c r="B162" s="91" t="s">
        <v>63</v>
      </c>
      <c r="C162" s="1" t="s">
        <v>38</v>
      </c>
      <c r="D162" s="56">
        <v>21804</v>
      </c>
      <c r="E162" s="40">
        <v>12.88</v>
      </c>
      <c r="F162" s="40">
        <f t="shared" si="2"/>
        <v>280835.52</v>
      </c>
    </row>
    <row r="163" spans="1:6" x14ac:dyDescent="0.25">
      <c r="B163" s="1" t="s">
        <v>64</v>
      </c>
      <c r="C163" s="1" t="s">
        <v>20</v>
      </c>
      <c r="D163" s="56">
        <v>544</v>
      </c>
      <c r="E163" s="40">
        <v>45.06</v>
      </c>
      <c r="F163" s="40">
        <f t="shared" si="2"/>
        <v>24512.639999999999</v>
      </c>
    </row>
    <row r="164" spans="1:6" x14ac:dyDescent="0.25">
      <c r="B164" s="91" t="s">
        <v>2364</v>
      </c>
      <c r="C164" s="1" t="s">
        <v>20</v>
      </c>
      <c r="D164" s="56">
        <v>544</v>
      </c>
      <c r="E164" s="40">
        <v>141.63</v>
      </c>
      <c r="F164" s="40">
        <f t="shared" si="2"/>
        <v>77046.720000000001</v>
      </c>
    </row>
    <row r="165" spans="1:6" x14ac:dyDescent="0.25">
      <c r="B165" s="1" t="s">
        <v>39</v>
      </c>
      <c r="C165" s="1" t="s">
        <v>20</v>
      </c>
      <c r="D165" s="56">
        <v>544</v>
      </c>
      <c r="E165" s="40">
        <v>7.73</v>
      </c>
      <c r="F165" s="40">
        <f t="shared" si="2"/>
        <v>4205.12</v>
      </c>
    </row>
    <row r="166" spans="1:6" x14ac:dyDescent="0.25">
      <c r="D166" s="56"/>
    </row>
    <row r="167" spans="1:6" s="49" customFormat="1" x14ac:dyDescent="0.25">
      <c r="A167" s="54"/>
      <c r="B167" s="49" t="s">
        <v>70</v>
      </c>
      <c r="D167" s="56"/>
      <c r="E167" s="40"/>
      <c r="F167" s="55">
        <f>SUM(F169:F219)</f>
        <v>11985897.870000003</v>
      </c>
    </row>
    <row r="168" spans="1:6" x14ac:dyDescent="0.25">
      <c r="B168" s="1" t="s">
        <v>23</v>
      </c>
      <c r="D168" s="56"/>
    </row>
    <row r="169" spans="1:6" x14ac:dyDescent="0.25">
      <c r="B169" s="1" t="s">
        <v>24</v>
      </c>
      <c r="C169" s="1" t="s">
        <v>25</v>
      </c>
      <c r="D169" s="56">
        <v>525</v>
      </c>
      <c r="E169" s="40">
        <v>115.88</v>
      </c>
      <c r="F169" s="40">
        <f t="shared" si="2"/>
        <v>60837</v>
      </c>
    </row>
    <row r="170" spans="1:6" x14ac:dyDescent="0.25">
      <c r="B170" s="1" t="s">
        <v>26</v>
      </c>
      <c r="C170" s="1" t="s">
        <v>20</v>
      </c>
      <c r="D170" s="56">
        <v>1762</v>
      </c>
      <c r="E170" s="40">
        <v>154.5</v>
      </c>
      <c r="F170" s="40">
        <f t="shared" si="2"/>
        <v>272229</v>
      </c>
    </row>
    <row r="171" spans="1:6" x14ac:dyDescent="0.25">
      <c r="B171" s="1" t="s">
        <v>27</v>
      </c>
      <c r="C171" s="1" t="s">
        <v>20</v>
      </c>
      <c r="D171" s="56">
        <v>1282</v>
      </c>
      <c r="E171" s="40">
        <v>128.75</v>
      </c>
      <c r="F171" s="40">
        <f t="shared" si="2"/>
        <v>165057.5</v>
      </c>
    </row>
    <row r="172" spans="1:6" x14ac:dyDescent="0.25">
      <c r="B172" s="1" t="s">
        <v>28</v>
      </c>
      <c r="C172" s="1" t="s">
        <v>25</v>
      </c>
      <c r="D172" s="56">
        <v>682</v>
      </c>
      <c r="E172" s="40">
        <v>25.75</v>
      </c>
      <c r="F172" s="40">
        <f t="shared" si="2"/>
        <v>17561.5</v>
      </c>
    </row>
    <row r="173" spans="1:6" x14ac:dyDescent="0.25">
      <c r="B173" s="1" t="s">
        <v>29</v>
      </c>
      <c r="D173" s="56"/>
    </row>
    <row r="174" spans="1:6" x14ac:dyDescent="0.25">
      <c r="B174" s="1" t="s">
        <v>30</v>
      </c>
      <c r="C174" s="1" t="s">
        <v>20</v>
      </c>
      <c r="D174" s="56">
        <v>480</v>
      </c>
      <c r="E174" s="40">
        <v>206</v>
      </c>
      <c r="F174" s="40">
        <f t="shared" si="2"/>
        <v>98880</v>
      </c>
    </row>
    <row r="175" spans="1:6" x14ac:dyDescent="0.25">
      <c r="B175" s="1" t="s">
        <v>31</v>
      </c>
      <c r="C175" s="1" t="s">
        <v>25</v>
      </c>
      <c r="D175" s="56">
        <v>104</v>
      </c>
      <c r="E175" s="40">
        <v>1030</v>
      </c>
      <c r="F175" s="40">
        <f t="shared" si="2"/>
        <v>107120</v>
      </c>
    </row>
    <row r="176" spans="1:6" x14ac:dyDescent="0.25">
      <c r="B176" s="1" t="s">
        <v>32</v>
      </c>
      <c r="C176" s="1" t="s">
        <v>20</v>
      </c>
      <c r="D176" s="56">
        <v>1282</v>
      </c>
      <c r="E176" s="40">
        <v>154.5</v>
      </c>
      <c r="F176" s="40">
        <f t="shared" si="2"/>
        <v>198069</v>
      </c>
    </row>
    <row r="177" spans="2:6" x14ac:dyDescent="0.25">
      <c r="B177" s="1" t="s">
        <v>33</v>
      </c>
      <c r="D177" s="56"/>
    </row>
    <row r="178" spans="2:6" x14ac:dyDescent="0.25">
      <c r="B178" s="1" t="s">
        <v>34</v>
      </c>
      <c r="D178" s="56"/>
    </row>
    <row r="179" spans="2:6" x14ac:dyDescent="0.25">
      <c r="B179" s="1" t="s">
        <v>35</v>
      </c>
      <c r="C179" s="1" t="s">
        <v>25</v>
      </c>
      <c r="D179" s="56">
        <v>423</v>
      </c>
      <c r="E179" s="40">
        <v>1236</v>
      </c>
      <c r="F179" s="40">
        <f t="shared" si="2"/>
        <v>522828</v>
      </c>
    </row>
    <row r="180" spans="2:6" x14ac:dyDescent="0.25">
      <c r="B180" s="1" t="s">
        <v>36</v>
      </c>
      <c r="C180" s="1" t="s">
        <v>20</v>
      </c>
      <c r="D180" s="56">
        <v>376</v>
      </c>
      <c r="E180" s="40">
        <v>154.5</v>
      </c>
      <c r="F180" s="40">
        <f t="shared" si="2"/>
        <v>58092</v>
      </c>
    </row>
    <row r="181" spans="2:6" x14ac:dyDescent="0.25">
      <c r="B181" s="91" t="s">
        <v>37</v>
      </c>
      <c r="C181" s="1" t="s">
        <v>38</v>
      </c>
      <c r="D181" s="56">
        <v>27947</v>
      </c>
      <c r="E181" s="40">
        <v>12.88</v>
      </c>
      <c r="F181" s="40">
        <f t="shared" si="2"/>
        <v>359957.36000000004</v>
      </c>
    </row>
    <row r="182" spans="2:6" x14ac:dyDescent="0.25">
      <c r="B182" s="1" t="s">
        <v>39</v>
      </c>
      <c r="C182" s="1" t="s">
        <v>20</v>
      </c>
      <c r="D182" s="56"/>
    </row>
    <row r="183" spans="2:6" x14ac:dyDescent="0.25">
      <c r="B183" s="1" t="s">
        <v>40</v>
      </c>
      <c r="D183" s="56"/>
    </row>
    <row r="184" spans="2:6" x14ac:dyDescent="0.25">
      <c r="B184" s="1" t="s">
        <v>41</v>
      </c>
      <c r="C184" s="1" t="s">
        <v>25</v>
      </c>
      <c r="D184" s="56">
        <v>54</v>
      </c>
      <c r="E184" s="40">
        <v>1236</v>
      </c>
      <c r="F184" s="40">
        <f t="shared" si="2"/>
        <v>66744</v>
      </c>
    </row>
    <row r="185" spans="2:6" x14ac:dyDescent="0.25">
      <c r="B185" s="1" t="s">
        <v>42</v>
      </c>
      <c r="C185" s="1" t="s">
        <v>20</v>
      </c>
      <c r="D185" s="56">
        <v>268</v>
      </c>
      <c r="E185" s="40">
        <v>167.38</v>
      </c>
      <c r="F185" s="40">
        <f t="shared" si="2"/>
        <v>44857.84</v>
      </c>
    </row>
    <row r="186" spans="2:6" x14ac:dyDescent="0.25">
      <c r="B186" s="91" t="s">
        <v>43</v>
      </c>
      <c r="C186" s="1" t="s">
        <v>38</v>
      </c>
      <c r="D186" s="56">
        <v>13203</v>
      </c>
      <c r="E186" s="40">
        <v>12.88</v>
      </c>
      <c r="F186" s="40">
        <f t="shared" si="2"/>
        <v>170054.64</v>
      </c>
    </row>
    <row r="187" spans="2:6" x14ac:dyDescent="0.25">
      <c r="B187" s="1" t="s">
        <v>39</v>
      </c>
      <c r="C187" s="1" t="s">
        <v>20</v>
      </c>
      <c r="D187" s="56">
        <v>107</v>
      </c>
      <c r="E187" s="40">
        <v>7.73</v>
      </c>
      <c r="F187" s="40">
        <f t="shared" si="2"/>
        <v>827.11</v>
      </c>
    </row>
    <row r="188" spans="2:6" x14ac:dyDescent="0.25">
      <c r="B188" s="1" t="s">
        <v>44</v>
      </c>
      <c r="D188" s="56"/>
    </row>
    <row r="189" spans="2:6" x14ac:dyDescent="0.25">
      <c r="B189" s="1" t="s">
        <v>45</v>
      </c>
      <c r="C189" s="1" t="s">
        <v>25</v>
      </c>
      <c r="D189" s="56">
        <v>367</v>
      </c>
      <c r="E189" s="40">
        <v>1236</v>
      </c>
      <c r="F189" s="40">
        <f t="shared" si="2"/>
        <v>453612</v>
      </c>
    </row>
    <row r="190" spans="2:6" x14ac:dyDescent="0.25">
      <c r="B190" s="1" t="s">
        <v>46</v>
      </c>
      <c r="C190" s="1" t="s">
        <v>20</v>
      </c>
      <c r="D190" s="56">
        <v>2540</v>
      </c>
      <c r="E190" s="40">
        <v>167.38</v>
      </c>
      <c r="F190" s="40">
        <f t="shared" si="2"/>
        <v>425145.2</v>
      </c>
    </row>
    <row r="191" spans="2:6" x14ac:dyDescent="0.25">
      <c r="B191" s="91" t="s">
        <v>47</v>
      </c>
      <c r="C191" s="1" t="s">
        <v>38</v>
      </c>
      <c r="D191" s="56">
        <v>66140</v>
      </c>
      <c r="E191" s="40">
        <v>12.88</v>
      </c>
      <c r="F191" s="40">
        <f t="shared" si="2"/>
        <v>851883.20000000007</v>
      </c>
    </row>
    <row r="192" spans="2:6" x14ac:dyDescent="0.25">
      <c r="B192" s="1" t="s">
        <v>39</v>
      </c>
      <c r="C192" s="1" t="s">
        <v>20</v>
      </c>
      <c r="D192" s="56">
        <v>2540</v>
      </c>
      <c r="E192" s="40">
        <v>7.73</v>
      </c>
      <c r="F192" s="40">
        <f t="shared" si="2"/>
        <v>19634.2</v>
      </c>
    </row>
    <row r="193" spans="2:6" x14ac:dyDescent="0.25">
      <c r="B193" s="1" t="s">
        <v>48</v>
      </c>
      <c r="D193" s="56"/>
    </row>
    <row r="194" spans="2:6" x14ac:dyDescent="0.25">
      <c r="B194" s="1" t="s">
        <v>49</v>
      </c>
      <c r="C194" s="1" t="s">
        <v>25</v>
      </c>
      <c r="D194" s="56">
        <v>185</v>
      </c>
      <c r="E194" s="40">
        <v>1236</v>
      </c>
      <c r="F194" s="40">
        <f t="shared" si="2"/>
        <v>228660</v>
      </c>
    </row>
    <row r="195" spans="2:6" x14ac:dyDescent="0.25">
      <c r="B195" s="1" t="s">
        <v>50</v>
      </c>
      <c r="C195" s="1" t="s">
        <v>20</v>
      </c>
      <c r="D195" s="56">
        <v>1240</v>
      </c>
      <c r="E195" s="40">
        <v>206</v>
      </c>
      <c r="F195" s="40">
        <f t="shared" si="2"/>
        <v>255440</v>
      </c>
    </row>
    <row r="196" spans="2:6" x14ac:dyDescent="0.25">
      <c r="B196" s="91" t="s">
        <v>51</v>
      </c>
      <c r="C196" s="1" t="s">
        <v>38</v>
      </c>
      <c r="D196" s="56">
        <v>41712</v>
      </c>
      <c r="E196" s="40">
        <v>12.88</v>
      </c>
      <c r="F196" s="40">
        <f t="shared" si="2"/>
        <v>537250.56000000006</v>
      </c>
    </row>
    <row r="197" spans="2:6" x14ac:dyDescent="0.25">
      <c r="B197" s="1" t="s">
        <v>39</v>
      </c>
      <c r="C197" s="1" t="s">
        <v>20</v>
      </c>
      <c r="D197" s="56">
        <v>1240</v>
      </c>
      <c r="E197" s="40">
        <v>7.73</v>
      </c>
      <c r="F197" s="40">
        <f t="shared" si="2"/>
        <v>9585.2000000000007</v>
      </c>
    </row>
    <row r="198" spans="2:6" x14ac:dyDescent="0.25">
      <c r="B198" s="1" t="s">
        <v>52</v>
      </c>
      <c r="D198" s="56"/>
    </row>
    <row r="199" spans="2:6" x14ac:dyDescent="0.25">
      <c r="B199" s="1" t="s">
        <v>53</v>
      </c>
      <c r="C199" s="1" t="s">
        <v>25</v>
      </c>
      <c r="D199" s="56">
        <v>138</v>
      </c>
      <c r="E199" s="40">
        <v>1236</v>
      </c>
      <c r="F199" s="40">
        <f t="shared" ref="F199:F262" si="3">D199*E199</f>
        <v>170568</v>
      </c>
    </row>
    <row r="200" spans="2:6" x14ac:dyDescent="0.25">
      <c r="B200" s="1" t="s">
        <v>54</v>
      </c>
      <c r="C200" s="1" t="s">
        <v>20</v>
      </c>
      <c r="D200" s="56">
        <v>971</v>
      </c>
      <c r="E200" s="87">
        <v>207.29</v>
      </c>
      <c r="F200" s="40">
        <f t="shared" si="3"/>
        <v>201278.59</v>
      </c>
    </row>
    <row r="201" spans="2:6" x14ac:dyDescent="0.25">
      <c r="B201" s="91" t="s">
        <v>55</v>
      </c>
      <c r="C201" s="1" t="s">
        <v>38</v>
      </c>
      <c r="D201" s="56">
        <v>24908</v>
      </c>
      <c r="E201" s="40">
        <v>12.88</v>
      </c>
      <c r="F201" s="40">
        <f t="shared" si="3"/>
        <v>320815.04000000004</v>
      </c>
    </row>
    <row r="202" spans="2:6" x14ac:dyDescent="0.25">
      <c r="B202" s="1" t="s">
        <v>39</v>
      </c>
      <c r="C202" s="1" t="s">
        <v>20</v>
      </c>
      <c r="D202" s="56">
        <v>971</v>
      </c>
      <c r="E202" s="40">
        <v>7.73</v>
      </c>
      <c r="F202" s="40">
        <f t="shared" si="3"/>
        <v>7505.8300000000008</v>
      </c>
    </row>
    <row r="203" spans="2:6" x14ac:dyDescent="0.25">
      <c r="B203" s="1" t="s">
        <v>56</v>
      </c>
      <c r="D203" s="56"/>
    </row>
    <row r="204" spans="2:6" x14ac:dyDescent="0.25">
      <c r="B204" s="1" t="s">
        <v>57</v>
      </c>
      <c r="C204" s="1" t="s">
        <v>25</v>
      </c>
      <c r="D204" s="56">
        <v>439</v>
      </c>
      <c r="E204" s="40">
        <v>1236</v>
      </c>
      <c r="F204" s="40">
        <f t="shared" si="3"/>
        <v>542604</v>
      </c>
    </row>
    <row r="205" spans="2:6" x14ac:dyDescent="0.25">
      <c r="B205" s="1" t="s">
        <v>58</v>
      </c>
      <c r="C205" s="1" t="s">
        <v>20</v>
      </c>
      <c r="D205" s="56">
        <v>1587</v>
      </c>
      <c r="E205" s="40">
        <v>193.13</v>
      </c>
      <c r="F205" s="40">
        <f t="shared" si="3"/>
        <v>306497.31</v>
      </c>
    </row>
    <row r="206" spans="2:6" x14ac:dyDescent="0.25">
      <c r="B206" s="91" t="s">
        <v>59</v>
      </c>
      <c r="C206" s="1" t="s">
        <v>38</v>
      </c>
      <c r="D206" s="56">
        <v>153661</v>
      </c>
      <c r="E206" s="40">
        <v>12.88</v>
      </c>
      <c r="F206" s="40">
        <f t="shared" si="3"/>
        <v>1979153.6800000002</v>
      </c>
    </row>
    <row r="207" spans="2:6" x14ac:dyDescent="0.25">
      <c r="B207" s="1" t="s">
        <v>39</v>
      </c>
      <c r="C207" s="1" t="s">
        <v>20</v>
      </c>
      <c r="D207" s="56">
        <v>1587</v>
      </c>
      <c r="E207" s="40">
        <v>7.73</v>
      </c>
      <c r="F207" s="40">
        <f t="shared" si="3"/>
        <v>12267.51</v>
      </c>
    </row>
    <row r="208" spans="2:6" x14ac:dyDescent="0.25">
      <c r="B208" s="1" t="s">
        <v>60</v>
      </c>
      <c r="D208" s="56"/>
    </row>
    <row r="209" spans="2:6" x14ac:dyDescent="0.25">
      <c r="B209" s="1" t="s">
        <v>61</v>
      </c>
      <c r="C209" s="1" t="s">
        <v>25</v>
      </c>
      <c r="D209" s="56">
        <v>263</v>
      </c>
      <c r="E209" s="40">
        <v>1236</v>
      </c>
      <c r="F209" s="40">
        <f t="shared" si="3"/>
        <v>325068</v>
      </c>
    </row>
    <row r="210" spans="2:6" x14ac:dyDescent="0.25">
      <c r="B210" s="1" t="s">
        <v>62</v>
      </c>
      <c r="C210" s="1" t="s">
        <v>20</v>
      </c>
      <c r="D210" s="56">
        <v>3501</v>
      </c>
      <c r="E210" s="40">
        <v>154.5</v>
      </c>
      <c r="F210" s="40">
        <f t="shared" si="3"/>
        <v>540904.5</v>
      </c>
    </row>
    <row r="211" spans="2:6" x14ac:dyDescent="0.25">
      <c r="B211" s="91" t="s">
        <v>63</v>
      </c>
      <c r="C211" s="1" t="s">
        <v>38</v>
      </c>
      <c r="D211" s="56">
        <v>140233</v>
      </c>
      <c r="E211" s="40">
        <v>12.88</v>
      </c>
      <c r="F211" s="40">
        <f t="shared" si="3"/>
        <v>1806201.04</v>
      </c>
    </row>
    <row r="212" spans="2:6" x14ac:dyDescent="0.25">
      <c r="B212" s="1" t="s">
        <v>64</v>
      </c>
      <c r="C212" s="1" t="s">
        <v>20</v>
      </c>
      <c r="D212" s="56">
        <v>3501</v>
      </c>
      <c r="E212" s="40">
        <v>45.06</v>
      </c>
      <c r="F212" s="40">
        <f t="shared" si="3"/>
        <v>157755.06</v>
      </c>
    </row>
    <row r="213" spans="2:6" x14ac:dyDescent="0.25">
      <c r="B213" s="91" t="s">
        <v>2364</v>
      </c>
      <c r="C213" s="1" t="s">
        <v>20</v>
      </c>
      <c r="D213" s="56">
        <v>3501</v>
      </c>
      <c r="E213" s="40">
        <v>141.63</v>
      </c>
      <c r="F213" s="40">
        <f t="shared" si="3"/>
        <v>495846.63</v>
      </c>
    </row>
    <row r="214" spans="2:6" x14ac:dyDescent="0.25">
      <c r="B214" s="1" t="s">
        <v>39</v>
      </c>
      <c r="C214" s="1" t="s">
        <v>20</v>
      </c>
      <c r="D214" s="56">
        <v>3501</v>
      </c>
      <c r="E214" s="40">
        <v>7.73</v>
      </c>
      <c r="F214" s="40">
        <f t="shared" si="3"/>
        <v>27062.730000000003</v>
      </c>
    </row>
    <row r="215" spans="2:6" x14ac:dyDescent="0.25">
      <c r="B215" s="1" t="s">
        <v>65</v>
      </c>
      <c r="D215" s="56"/>
    </row>
    <row r="216" spans="2:6" x14ac:dyDescent="0.25">
      <c r="B216" s="1" t="s">
        <v>66</v>
      </c>
      <c r="C216" s="1" t="s">
        <v>25</v>
      </c>
      <c r="D216" s="56">
        <v>44</v>
      </c>
      <c r="E216" s="40">
        <v>1236</v>
      </c>
      <c r="F216" s="40">
        <f t="shared" si="3"/>
        <v>54384</v>
      </c>
    </row>
    <row r="217" spans="2:6" x14ac:dyDescent="0.25">
      <c r="B217" s="1" t="s">
        <v>67</v>
      </c>
      <c r="C217" s="1" t="s">
        <v>20</v>
      </c>
      <c r="D217" s="56">
        <v>272</v>
      </c>
      <c r="E217" s="40">
        <v>231.75</v>
      </c>
      <c r="F217" s="40">
        <f t="shared" si="3"/>
        <v>63036</v>
      </c>
    </row>
    <row r="218" spans="2:6" x14ac:dyDescent="0.25">
      <c r="B218" s="91" t="s">
        <v>68</v>
      </c>
      <c r="C218" s="1" t="s">
        <v>38</v>
      </c>
      <c r="D218" s="56">
        <v>3604</v>
      </c>
      <c r="E218" s="40">
        <v>12.88</v>
      </c>
      <c r="F218" s="40">
        <f t="shared" si="3"/>
        <v>46419.520000000004</v>
      </c>
    </row>
    <row r="219" spans="2:6" x14ac:dyDescent="0.25">
      <c r="B219" s="1" t="s">
        <v>39</v>
      </c>
      <c r="C219" s="1" t="s">
        <v>20</v>
      </c>
      <c r="D219" s="56">
        <v>544</v>
      </c>
      <c r="E219" s="40">
        <v>7.73</v>
      </c>
      <c r="F219" s="40">
        <f t="shared" si="3"/>
        <v>4205.12</v>
      </c>
    </row>
    <row r="220" spans="2:6" x14ac:dyDescent="0.25">
      <c r="D220" s="56"/>
    </row>
    <row r="221" spans="2:6" x14ac:dyDescent="0.25">
      <c r="B221" s="49" t="s">
        <v>71</v>
      </c>
      <c r="D221" s="56"/>
      <c r="F221" s="55">
        <f>SUM(F223:F262)</f>
        <v>757678.42999999993</v>
      </c>
    </row>
    <row r="222" spans="2:6" x14ac:dyDescent="0.25">
      <c r="B222" s="1" t="s">
        <v>23</v>
      </c>
      <c r="D222" s="56"/>
    </row>
    <row r="223" spans="2:6" x14ac:dyDescent="0.25">
      <c r="B223" s="1" t="s">
        <v>24</v>
      </c>
      <c r="C223" s="1" t="s">
        <v>25</v>
      </c>
      <c r="D223" s="56">
        <v>31</v>
      </c>
      <c r="E223" s="40">
        <v>115.88</v>
      </c>
      <c r="F223" s="40">
        <f t="shared" si="3"/>
        <v>3592.2799999999997</v>
      </c>
    </row>
    <row r="224" spans="2:6" x14ac:dyDescent="0.25">
      <c r="B224" s="1" t="s">
        <v>26</v>
      </c>
      <c r="C224" s="1" t="s">
        <v>20</v>
      </c>
      <c r="D224" s="56">
        <v>197</v>
      </c>
      <c r="E224" s="40">
        <v>154.5</v>
      </c>
      <c r="F224" s="40">
        <f t="shared" si="3"/>
        <v>30436.5</v>
      </c>
    </row>
    <row r="225" spans="2:6" x14ac:dyDescent="0.25">
      <c r="B225" s="1" t="s">
        <v>27</v>
      </c>
      <c r="C225" s="1" t="s">
        <v>20</v>
      </c>
      <c r="D225" s="56">
        <v>156</v>
      </c>
      <c r="E225" s="40">
        <v>128.75</v>
      </c>
      <c r="F225" s="40">
        <f t="shared" si="3"/>
        <v>20085</v>
      </c>
    </row>
    <row r="226" spans="2:6" x14ac:dyDescent="0.25">
      <c r="B226" s="1" t="s">
        <v>28</v>
      </c>
      <c r="C226" s="1" t="s">
        <v>25</v>
      </c>
      <c r="D226" s="56">
        <v>40</v>
      </c>
      <c r="E226" s="40">
        <v>25.75</v>
      </c>
      <c r="F226" s="40">
        <f t="shared" si="3"/>
        <v>1030</v>
      </c>
    </row>
    <row r="227" spans="2:6" x14ac:dyDescent="0.25">
      <c r="B227" s="1" t="s">
        <v>29</v>
      </c>
      <c r="D227" s="56"/>
    </row>
    <row r="228" spans="2:6" x14ac:dyDescent="0.25">
      <c r="B228" s="1" t="s">
        <v>30</v>
      </c>
      <c r="C228" s="1" t="s">
        <v>20</v>
      </c>
      <c r="D228" s="56">
        <v>42</v>
      </c>
      <c r="E228" s="40">
        <v>206</v>
      </c>
      <c r="F228" s="40">
        <f t="shared" si="3"/>
        <v>8652</v>
      </c>
    </row>
    <row r="229" spans="2:6" x14ac:dyDescent="0.25">
      <c r="B229" s="1" t="s">
        <v>32</v>
      </c>
      <c r="C229" s="1" t="s">
        <v>20</v>
      </c>
      <c r="D229" s="56">
        <v>156</v>
      </c>
      <c r="E229" s="40">
        <v>154.5</v>
      </c>
      <c r="F229" s="40">
        <f t="shared" si="3"/>
        <v>24102</v>
      </c>
    </row>
    <row r="230" spans="2:6" x14ac:dyDescent="0.25">
      <c r="B230" s="1" t="s">
        <v>33</v>
      </c>
      <c r="D230" s="56"/>
    </row>
    <row r="231" spans="2:6" x14ac:dyDescent="0.25">
      <c r="B231" s="1" t="s">
        <v>34</v>
      </c>
      <c r="D231" s="56"/>
    </row>
    <row r="232" spans="2:6" x14ac:dyDescent="0.25">
      <c r="B232" s="1" t="s">
        <v>35</v>
      </c>
      <c r="C232" s="1" t="s">
        <v>25</v>
      </c>
      <c r="D232" s="56">
        <v>12</v>
      </c>
      <c r="E232" s="40">
        <v>1236</v>
      </c>
      <c r="F232" s="40">
        <f t="shared" si="3"/>
        <v>14832</v>
      </c>
    </row>
    <row r="233" spans="2:6" x14ac:dyDescent="0.25">
      <c r="B233" s="1" t="s">
        <v>36</v>
      </c>
      <c r="C233" s="1" t="s">
        <v>20</v>
      </c>
      <c r="D233" s="56">
        <v>41</v>
      </c>
      <c r="E233" s="40">
        <v>154.5</v>
      </c>
      <c r="F233" s="40">
        <f t="shared" si="3"/>
        <v>6334.5</v>
      </c>
    </row>
    <row r="234" spans="2:6" x14ac:dyDescent="0.25">
      <c r="B234" s="91" t="s">
        <v>37</v>
      </c>
      <c r="C234" s="1" t="s">
        <v>38</v>
      </c>
      <c r="D234" s="56">
        <v>481</v>
      </c>
      <c r="E234" s="40">
        <v>12.88</v>
      </c>
      <c r="F234" s="40">
        <f t="shared" si="3"/>
        <v>6195.2800000000007</v>
      </c>
    </row>
    <row r="235" spans="2:6" x14ac:dyDescent="0.25">
      <c r="B235" s="1" t="s">
        <v>39</v>
      </c>
      <c r="C235" s="1" t="s">
        <v>20</v>
      </c>
      <c r="D235" s="56">
        <v>18</v>
      </c>
      <c r="E235" s="40">
        <v>7.73</v>
      </c>
      <c r="F235" s="40">
        <f t="shared" si="3"/>
        <v>139.14000000000001</v>
      </c>
    </row>
    <row r="236" spans="2:6" x14ac:dyDescent="0.25">
      <c r="B236" s="1" t="s">
        <v>40</v>
      </c>
      <c r="D236" s="56"/>
    </row>
    <row r="237" spans="2:6" x14ac:dyDescent="0.25">
      <c r="B237" s="1" t="s">
        <v>41</v>
      </c>
      <c r="C237" s="1" t="s">
        <v>25</v>
      </c>
      <c r="D237" s="56">
        <v>14</v>
      </c>
      <c r="E237" s="40">
        <v>1236</v>
      </c>
      <c r="F237" s="40">
        <f t="shared" si="3"/>
        <v>17304</v>
      </c>
    </row>
    <row r="238" spans="2:6" x14ac:dyDescent="0.25">
      <c r="B238" s="1" t="s">
        <v>42</v>
      </c>
      <c r="C238" s="1" t="s">
        <v>20</v>
      </c>
      <c r="D238" s="56">
        <v>72</v>
      </c>
      <c r="E238" s="40">
        <v>167.38</v>
      </c>
      <c r="F238" s="40">
        <f t="shared" si="3"/>
        <v>12051.36</v>
      </c>
    </row>
    <row r="239" spans="2:6" x14ac:dyDescent="0.25">
      <c r="B239" s="91" t="s">
        <v>43</v>
      </c>
      <c r="C239" s="1" t="s">
        <v>38</v>
      </c>
      <c r="D239" s="56">
        <v>4467</v>
      </c>
      <c r="E239" s="40">
        <v>12.88</v>
      </c>
      <c r="F239" s="40">
        <f t="shared" si="3"/>
        <v>57534.960000000006</v>
      </c>
    </row>
    <row r="240" spans="2:6" x14ac:dyDescent="0.25">
      <c r="B240" s="1" t="s">
        <v>39</v>
      </c>
      <c r="C240" s="1" t="s">
        <v>20</v>
      </c>
      <c r="D240" s="56">
        <v>24</v>
      </c>
      <c r="E240" s="40">
        <v>7.73</v>
      </c>
      <c r="F240" s="40">
        <f t="shared" si="3"/>
        <v>185.52</v>
      </c>
    </row>
    <row r="241" spans="2:6" x14ac:dyDescent="0.25">
      <c r="B241" s="1" t="s">
        <v>48</v>
      </c>
      <c r="D241" s="56"/>
    </row>
    <row r="242" spans="2:6" x14ac:dyDescent="0.25">
      <c r="B242" s="1" t="s">
        <v>49</v>
      </c>
      <c r="C242" s="1" t="s">
        <v>25</v>
      </c>
      <c r="D242" s="56">
        <v>30</v>
      </c>
      <c r="E242" s="40">
        <v>1236</v>
      </c>
      <c r="F242" s="40">
        <f t="shared" si="3"/>
        <v>37080</v>
      </c>
    </row>
    <row r="243" spans="2:6" x14ac:dyDescent="0.25">
      <c r="B243" s="1" t="s">
        <v>50</v>
      </c>
      <c r="C243" s="1" t="s">
        <v>20</v>
      </c>
      <c r="D243" s="56">
        <v>209</v>
      </c>
      <c r="E243" s="40">
        <v>206</v>
      </c>
      <c r="F243" s="40">
        <f t="shared" si="3"/>
        <v>43054</v>
      </c>
    </row>
    <row r="244" spans="2:6" x14ac:dyDescent="0.25">
      <c r="B244" s="91" t="s">
        <v>51</v>
      </c>
      <c r="C244" s="1" t="s">
        <v>38</v>
      </c>
      <c r="D244" s="56">
        <v>5176</v>
      </c>
      <c r="E244" s="40">
        <v>12.88</v>
      </c>
      <c r="F244" s="40">
        <f t="shared" si="3"/>
        <v>66666.880000000005</v>
      </c>
    </row>
    <row r="245" spans="2:6" x14ac:dyDescent="0.25">
      <c r="B245" s="1" t="s">
        <v>39</v>
      </c>
      <c r="C245" s="1" t="s">
        <v>20</v>
      </c>
      <c r="D245" s="56">
        <v>209</v>
      </c>
      <c r="E245" s="40">
        <v>7.73</v>
      </c>
      <c r="F245" s="40">
        <f t="shared" si="3"/>
        <v>1615.5700000000002</v>
      </c>
    </row>
    <row r="246" spans="2:6" x14ac:dyDescent="0.25">
      <c r="B246" s="1" t="s">
        <v>52</v>
      </c>
      <c r="D246" s="56"/>
    </row>
    <row r="247" spans="2:6" x14ac:dyDescent="0.25">
      <c r="B247" s="1" t="s">
        <v>53</v>
      </c>
      <c r="C247" s="1" t="s">
        <v>25</v>
      </c>
      <c r="D247" s="56">
        <v>20</v>
      </c>
      <c r="E247" s="40">
        <v>1236</v>
      </c>
      <c r="F247" s="40">
        <f t="shared" si="3"/>
        <v>24720</v>
      </c>
    </row>
    <row r="248" spans="2:6" x14ac:dyDescent="0.25">
      <c r="B248" s="1" t="s">
        <v>54</v>
      </c>
      <c r="C248" s="1" t="s">
        <v>20</v>
      </c>
      <c r="D248" s="56">
        <v>140</v>
      </c>
      <c r="E248" s="87">
        <v>207.29</v>
      </c>
      <c r="F248" s="40">
        <f t="shared" si="3"/>
        <v>29020.6</v>
      </c>
    </row>
    <row r="249" spans="2:6" x14ac:dyDescent="0.25">
      <c r="B249" s="91" t="s">
        <v>55</v>
      </c>
      <c r="C249" s="1" t="s">
        <v>38</v>
      </c>
      <c r="D249" s="56">
        <v>3376</v>
      </c>
      <c r="E249" s="40">
        <v>12.88</v>
      </c>
      <c r="F249" s="40">
        <f t="shared" si="3"/>
        <v>43482.880000000005</v>
      </c>
    </row>
    <row r="250" spans="2:6" x14ac:dyDescent="0.25">
      <c r="B250" s="1" t="s">
        <v>39</v>
      </c>
      <c r="C250" s="1" t="s">
        <v>20</v>
      </c>
      <c r="D250" s="56">
        <v>140</v>
      </c>
      <c r="E250" s="40">
        <v>7.73</v>
      </c>
      <c r="F250" s="40">
        <f t="shared" si="3"/>
        <v>1082.2</v>
      </c>
    </row>
    <row r="251" spans="2:6" x14ac:dyDescent="0.25">
      <c r="B251" s="1" t="s">
        <v>56</v>
      </c>
      <c r="D251" s="56"/>
    </row>
    <row r="252" spans="2:6" x14ac:dyDescent="0.25">
      <c r="B252" s="1" t="s">
        <v>57</v>
      </c>
      <c r="C252" s="1" t="s">
        <v>25</v>
      </c>
      <c r="D252" s="56">
        <v>15</v>
      </c>
      <c r="E252" s="40">
        <v>1236</v>
      </c>
      <c r="F252" s="40">
        <f t="shared" si="3"/>
        <v>18540</v>
      </c>
    </row>
    <row r="253" spans="2:6" x14ac:dyDescent="0.25">
      <c r="B253" s="1" t="s">
        <v>58</v>
      </c>
      <c r="C253" s="1" t="s">
        <v>20</v>
      </c>
      <c r="D253" s="56">
        <v>50</v>
      </c>
      <c r="E253" s="40">
        <v>193.13</v>
      </c>
      <c r="F253" s="40">
        <f t="shared" si="3"/>
        <v>9656.5</v>
      </c>
    </row>
    <row r="254" spans="2:6" x14ac:dyDescent="0.25">
      <c r="B254" s="91" t="s">
        <v>59</v>
      </c>
      <c r="C254" s="1" t="s">
        <v>38</v>
      </c>
      <c r="D254" s="56">
        <v>5243</v>
      </c>
      <c r="E254" s="40">
        <v>12.88</v>
      </c>
      <c r="F254" s="40">
        <f t="shared" si="3"/>
        <v>67529.840000000011</v>
      </c>
    </row>
    <row r="255" spans="2:6" x14ac:dyDescent="0.25">
      <c r="B255" s="1" t="s">
        <v>39</v>
      </c>
      <c r="C255" s="1" t="s">
        <v>20</v>
      </c>
      <c r="D255" s="56">
        <v>50</v>
      </c>
      <c r="E255" s="40">
        <v>7.73</v>
      </c>
      <c r="F255" s="40">
        <f t="shared" si="3"/>
        <v>386.5</v>
      </c>
    </row>
    <row r="256" spans="2:6" x14ac:dyDescent="0.25">
      <c r="B256" s="1" t="s">
        <v>60</v>
      </c>
      <c r="D256" s="56"/>
    </row>
    <row r="257" spans="2:6" x14ac:dyDescent="0.25">
      <c r="B257" s="1" t="s">
        <v>61</v>
      </c>
      <c r="C257" s="1" t="s">
        <v>25</v>
      </c>
      <c r="D257" s="56">
        <v>17</v>
      </c>
      <c r="E257" s="40">
        <v>1236</v>
      </c>
      <c r="F257" s="40">
        <f t="shared" si="3"/>
        <v>21012</v>
      </c>
    </row>
    <row r="258" spans="2:6" x14ac:dyDescent="0.25">
      <c r="B258" s="1" t="s">
        <v>62</v>
      </c>
      <c r="C258" s="1" t="s">
        <v>20</v>
      </c>
      <c r="D258" s="56">
        <v>221</v>
      </c>
      <c r="E258" s="40">
        <v>154.5</v>
      </c>
      <c r="F258" s="40">
        <f t="shared" si="3"/>
        <v>34144.5</v>
      </c>
    </row>
    <row r="259" spans="2:6" x14ac:dyDescent="0.25">
      <c r="B259" s="91" t="s">
        <v>63</v>
      </c>
      <c r="C259" s="1" t="s">
        <v>38</v>
      </c>
      <c r="D259" s="56">
        <v>8870</v>
      </c>
      <c r="E259" s="40">
        <v>12.88</v>
      </c>
      <c r="F259" s="40">
        <f t="shared" si="3"/>
        <v>114245.6</v>
      </c>
    </row>
    <row r="260" spans="2:6" x14ac:dyDescent="0.25">
      <c r="B260" s="1" t="s">
        <v>64</v>
      </c>
      <c r="C260" s="1" t="s">
        <v>20</v>
      </c>
      <c r="D260" s="56">
        <v>221</v>
      </c>
      <c r="E260" s="40">
        <v>45.06</v>
      </c>
      <c r="F260" s="40">
        <f t="shared" si="3"/>
        <v>9958.26</v>
      </c>
    </row>
    <row r="261" spans="2:6" x14ac:dyDescent="0.25">
      <c r="B261" s="91" t="s">
        <v>2364</v>
      </c>
      <c r="C261" s="1" t="s">
        <v>20</v>
      </c>
      <c r="D261" s="56">
        <v>221</v>
      </c>
      <c r="E261" s="40">
        <v>141.63</v>
      </c>
      <c r="F261" s="40">
        <f t="shared" si="3"/>
        <v>31300.23</v>
      </c>
    </row>
    <row r="262" spans="2:6" x14ac:dyDescent="0.25">
      <c r="B262" s="1" t="s">
        <v>39</v>
      </c>
      <c r="C262" s="1" t="s">
        <v>20</v>
      </c>
      <c r="D262" s="56">
        <v>221</v>
      </c>
      <c r="E262" s="40">
        <v>7.73</v>
      </c>
      <c r="F262" s="40">
        <f t="shared" si="3"/>
        <v>1708.3300000000002</v>
      </c>
    </row>
    <row r="263" spans="2:6" x14ac:dyDescent="0.25">
      <c r="D263" s="56"/>
    </row>
    <row r="264" spans="2:6" x14ac:dyDescent="0.25">
      <c r="B264" s="49" t="s">
        <v>72</v>
      </c>
      <c r="D264" s="56"/>
      <c r="F264" s="55">
        <f>SUM(F266:F316)</f>
        <v>14333452.490000002</v>
      </c>
    </row>
    <row r="265" spans="2:6" x14ac:dyDescent="0.25">
      <c r="B265" s="1" t="s">
        <v>23</v>
      </c>
      <c r="D265" s="56"/>
    </row>
    <row r="266" spans="2:6" x14ac:dyDescent="0.25">
      <c r="B266" s="1" t="s">
        <v>24</v>
      </c>
      <c r="C266" s="1" t="s">
        <v>25</v>
      </c>
      <c r="D266" s="56">
        <v>616</v>
      </c>
      <c r="E266" s="40">
        <v>115.88</v>
      </c>
      <c r="F266" s="40">
        <f t="shared" ref="F266:F326" si="4">D266*E266</f>
        <v>71382.080000000002</v>
      </c>
    </row>
    <row r="267" spans="2:6" x14ac:dyDescent="0.25">
      <c r="B267" s="1" t="s">
        <v>26</v>
      </c>
      <c r="C267" s="1" t="s">
        <v>20</v>
      </c>
      <c r="D267" s="56">
        <v>2333</v>
      </c>
      <c r="E267" s="40">
        <v>154.5</v>
      </c>
      <c r="F267" s="40">
        <f t="shared" si="4"/>
        <v>360448.5</v>
      </c>
    </row>
    <row r="268" spans="2:6" x14ac:dyDescent="0.25">
      <c r="B268" s="1" t="s">
        <v>27</v>
      </c>
      <c r="C268" s="1" t="s">
        <v>20</v>
      </c>
      <c r="D268" s="56">
        <v>1761</v>
      </c>
      <c r="E268" s="40">
        <v>128.75</v>
      </c>
      <c r="F268" s="40">
        <f t="shared" si="4"/>
        <v>226728.75</v>
      </c>
    </row>
    <row r="269" spans="2:6" x14ac:dyDescent="0.25">
      <c r="B269" s="1" t="s">
        <v>28</v>
      </c>
      <c r="C269" s="1" t="s">
        <v>25</v>
      </c>
      <c r="D269" s="56">
        <v>801</v>
      </c>
      <c r="E269" s="40">
        <v>25.75</v>
      </c>
      <c r="F269" s="40">
        <f t="shared" si="4"/>
        <v>20625.75</v>
      </c>
    </row>
    <row r="270" spans="2:6" x14ac:dyDescent="0.25">
      <c r="B270" s="1" t="s">
        <v>29</v>
      </c>
      <c r="D270" s="56"/>
    </row>
    <row r="271" spans="2:6" x14ac:dyDescent="0.25">
      <c r="B271" s="1" t="s">
        <v>30</v>
      </c>
      <c r="C271" s="1" t="s">
        <v>20</v>
      </c>
      <c r="D271" s="56">
        <v>573</v>
      </c>
      <c r="E271" s="40">
        <v>206</v>
      </c>
      <c r="F271" s="40">
        <f t="shared" si="4"/>
        <v>118038</v>
      </c>
    </row>
    <row r="272" spans="2:6" x14ac:dyDescent="0.25">
      <c r="B272" s="1" t="s">
        <v>31</v>
      </c>
      <c r="C272" s="1" t="s">
        <v>25</v>
      </c>
      <c r="D272" s="56">
        <v>75</v>
      </c>
      <c r="E272" s="40">
        <v>1030</v>
      </c>
      <c r="F272" s="40">
        <f t="shared" si="4"/>
        <v>77250</v>
      </c>
    </row>
    <row r="273" spans="2:6" x14ac:dyDescent="0.25">
      <c r="B273" s="1" t="s">
        <v>32</v>
      </c>
      <c r="C273" s="1" t="s">
        <v>20</v>
      </c>
      <c r="D273" s="56">
        <v>1761</v>
      </c>
      <c r="E273" s="40">
        <v>154.5</v>
      </c>
      <c r="F273" s="40">
        <f t="shared" si="4"/>
        <v>272074.5</v>
      </c>
    </row>
    <row r="274" spans="2:6" x14ac:dyDescent="0.25">
      <c r="B274" s="1" t="s">
        <v>33</v>
      </c>
      <c r="D274" s="56"/>
    </row>
    <row r="275" spans="2:6" x14ac:dyDescent="0.25">
      <c r="B275" s="1" t="s">
        <v>34</v>
      </c>
      <c r="D275" s="56"/>
    </row>
    <row r="276" spans="2:6" x14ac:dyDescent="0.25">
      <c r="B276" s="1" t="s">
        <v>35</v>
      </c>
      <c r="C276" s="1" t="s">
        <v>25</v>
      </c>
      <c r="D276" s="56">
        <v>503</v>
      </c>
      <c r="E276" s="40">
        <v>1236</v>
      </c>
      <c r="F276" s="40">
        <f t="shared" si="4"/>
        <v>621708</v>
      </c>
    </row>
    <row r="277" spans="2:6" x14ac:dyDescent="0.25">
      <c r="B277" s="1" t="s">
        <v>36</v>
      </c>
      <c r="C277" s="1" t="s">
        <v>20</v>
      </c>
      <c r="D277" s="56">
        <v>492</v>
      </c>
      <c r="E277" s="40">
        <v>154.5</v>
      </c>
      <c r="F277" s="40">
        <f t="shared" si="4"/>
        <v>76014</v>
      </c>
    </row>
    <row r="278" spans="2:6" x14ac:dyDescent="0.25">
      <c r="B278" s="91" t="s">
        <v>37</v>
      </c>
      <c r="C278" s="1" t="s">
        <v>38</v>
      </c>
      <c r="D278" s="56">
        <v>30946</v>
      </c>
      <c r="E278" s="40">
        <v>12.88</v>
      </c>
      <c r="F278" s="40">
        <f t="shared" si="4"/>
        <v>398584.48000000004</v>
      </c>
    </row>
    <row r="279" spans="2:6" x14ac:dyDescent="0.25">
      <c r="B279" s="1" t="s">
        <v>39</v>
      </c>
      <c r="C279" s="1" t="s">
        <v>20</v>
      </c>
      <c r="D279" s="56">
        <v>453</v>
      </c>
      <c r="E279" s="40">
        <v>7.73</v>
      </c>
      <c r="F279" s="40">
        <f t="shared" si="4"/>
        <v>3501.69</v>
      </c>
    </row>
    <row r="280" spans="2:6" x14ac:dyDescent="0.25">
      <c r="B280" s="1" t="s">
        <v>40</v>
      </c>
      <c r="D280" s="56"/>
    </row>
    <row r="281" spans="2:6" x14ac:dyDescent="0.25">
      <c r="B281" s="1" t="s">
        <v>41</v>
      </c>
      <c r="C281" s="1" t="s">
        <v>25</v>
      </c>
      <c r="D281" s="56">
        <v>56</v>
      </c>
      <c r="E281" s="40">
        <v>1236</v>
      </c>
      <c r="F281" s="40">
        <f t="shared" si="4"/>
        <v>69216</v>
      </c>
    </row>
    <row r="282" spans="2:6" x14ac:dyDescent="0.25">
      <c r="B282" s="1" t="s">
        <v>42</v>
      </c>
      <c r="C282" s="1" t="s">
        <v>20</v>
      </c>
      <c r="D282" s="56">
        <v>279</v>
      </c>
      <c r="E282" s="40">
        <v>167.38</v>
      </c>
      <c r="F282" s="40">
        <f t="shared" si="4"/>
        <v>46699.02</v>
      </c>
    </row>
    <row r="283" spans="2:6" x14ac:dyDescent="0.25">
      <c r="B283" s="91" t="s">
        <v>43</v>
      </c>
      <c r="C283" s="1" t="s">
        <v>38</v>
      </c>
      <c r="D283" s="56">
        <v>10291</v>
      </c>
      <c r="E283" s="40">
        <v>12.88</v>
      </c>
      <c r="F283" s="40">
        <f t="shared" si="4"/>
        <v>132548.08000000002</v>
      </c>
    </row>
    <row r="284" spans="2:6" x14ac:dyDescent="0.25">
      <c r="B284" s="1" t="s">
        <v>39</v>
      </c>
      <c r="C284" s="1" t="s">
        <v>20</v>
      </c>
      <c r="D284" s="56"/>
    </row>
    <row r="285" spans="2:6" x14ac:dyDescent="0.25">
      <c r="B285" s="1" t="s">
        <v>44</v>
      </c>
      <c r="D285" s="56"/>
    </row>
    <row r="286" spans="2:6" x14ac:dyDescent="0.25">
      <c r="B286" s="1" t="s">
        <v>45</v>
      </c>
      <c r="C286" s="1" t="s">
        <v>25</v>
      </c>
      <c r="D286" s="56">
        <v>336</v>
      </c>
      <c r="E286" s="40">
        <v>1236</v>
      </c>
      <c r="F286" s="40">
        <f t="shared" si="4"/>
        <v>415296</v>
      </c>
    </row>
    <row r="287" spans="2:6" x14ac:dyDescent="0.25">
      <c r="B287" s="1" t="s">
        <v>46</v>
      </c>
      <c r="C287" s="1" t="s">
        <v>20</v>
      </c>
      <c r="D287" s="56">
        <v>2368</v>
      </c>
      <c r="E287" s="40">
        <v>167.38</v>
      </c>
      <c r="F287" s="40">
        <f t="shared" si="4"/>
        <v>396355.83999999997</v>
      </c>
    </row>
    <row r="288" spans="2:6" x14ac:dyDescent="0.25">
      <c r="B288" s="91" t="s">
        <v>47</v>
      </c>
      <c r="C288" s="1" t="s">
        <v>38</v>
      </c>
      <c r="D288" s="56">
        <v>68603</v>
      </c>
      <c r="E288" s="40">
        <v>12.88</v>
      </c>
      <c r="F288" s="40">
        <f t="shared" si="4"/>
        <v>883606.64</v>
      </c>
    </row>
    <row r="289" spans="2:6" x14ac:dyDescent="0.25">
      <c r="B289" s="1" t="s">
        <v>39</v>
      </c>
      <c r="C289" s="1" t="s">
        <v>20</v>
      </c>
      <c r="D289" s="56">
        <v>2368</v>
      </c>
      <c r="E289" s="40">
        <v>7.73</v>
      </c>
      <c r="F289" s="40">
        <f t="shared" si="4"/>
        <v>18304.64</v>
      </c>
    </row>
    <row r="290" spans="2:6" x14ac:dyDescent="0.25">
      <c r="B290" s="1" t="s">
        <v>48</v>
      </c>
      <c r="D290" s="56"/>
    </row>
    <row r="291" spans="2:6" x14ac:dyDescent="0.25">
      <c r="B291" s="1" t="s">
        <v>49</v>
      </c>
      <c r="C291" s="1" t="s">
        <v>25</v>
      </c>
      <c r="D291" s="56">
        <v>210</v>
      </c>
      <c r="E291" s="40">
        <v>1236</v>
      </c>
      <c r="F291" s="40">
        <f t="shared" si="4"/>
        <v>259560</v>
      </c>
    </row>
    <row r="292" spans="2:6" x14ac:dyDescent="0.25">
      <c r="B292" s="1" t="s">
        <v>50</v>
      </c>
      <c r="C292" s="1" t="s">
        <v>20</v>
      </c>
      <c r="D292" s="56">
        <v>1403</v>
      </c>
      <c r="E292" s="40">
        <v>206</v>
      </c>
      <c r="F292" s="40">
        <f t="shared" si="4"/>
        <v>289018</v>
      </c>
    </row>
    <row r="293" spans="2:6" x14ac:dyDescent="0.25">
      <c r="B293" s="91" t="s">
        <v>51</v>
      </c>
      <c r="C293" s="1" t="s">
        <v>38</v>
      </c>
      <c r="D293" s="56">
        <v>51076</v>
      </c>
      <c r="E293" s="40">
        <v>12.88</v>
      </c>
      <c r="F293" s="40">
        <f t="shared" si="4"/>
        <v>657858.88</v>
      </c>
    </row>
    <row r="294" spans="2:6" x14ac:dyDescent="0.25">
      <c r="B294" s="1" t="s">
        <v>39</v>
      </c>
      <c r="C294" s="1" t="s">
        <v>20</v>
      </c>
      <c r="D294" s="56">
        <v>1403</v>
      </c>
      <c r="E294" s="40">
        <v>7.73</v>
      </c>
      <c r="F294" s="40">
        <f t="shared" si="4"/>
        <v>10845.19</v>
      </c>
    </row>
    <row r="295" spans="2:6" x14ac:dyDescent="0.25">
      <c r="B295" s="1" t="s">
        <v>52</v>
      </c>
      <c r="D295" s="56"/>
    </row>
    <row r="296" spans="2:6" x14ac:dyDescent="0.25">
      <c r="B296" s="1" t="s">
        <v>53</v>
      </c>
      <c r="C296" s="1" t="s">
        <v>25</v>
      </c>
      <c r="D296" s="56">
        <v>133</v>
      </c>
      <c r="E296" s="40">
        <v>1236</v>
      </c>
      <c r="F296" s="40">
        <f t="shared" si="4"/>
        <v>164388</v>
      </c>
    </row>
    <row r="297" spans="2:6" x14ac:dyDescent="0.25">
      <c r="B297" s="1" t="s">
        <v>54</v>
      </c>
      <c r="C297" s="1" t="s">
        <v>20</v>
      </c>
      <c r="D297" s="56">
        <v>934</v>
      </c>
      <c r="E297" s="87">
        <v>207.29</v>
      </c>
      <c r="F297" s="40">
        <f t="shared" si="4"/>
        <v>193608.86</v>
      </c>
    </row>
    <row r="298" spans="2:6" x14ac:dyDescent="0.25">
      <c r="B298" s="91" t="s">
        <v>55</v>
      </c>
      <c r="C298" s="1" t="s">
        <v>38</v>
      </c>
      <c r="D298" s="56">
        <v>24625</v>
      </c>
      <c r="E298" s="40">
        <v>12.88</v>
      </c>
      <c r="F298" s="40">
        <f t="shared" si="4"/>
        <v>317170</v>
      </c>
    </row>
    <row r="299" spans="2:6" x14ac:dyDescent="0.25">
      <c r="B299" s="1" t="s">
        <v>39</v>
      </c>
      <c r="C299" s="1" t="s">
        <v>20</v>
      </c>
      <c r="D299" s="56"/>
    </row>
    <row r="300" spans="2:6" x14ac:dyDescent="0.25">
      <c r="B300" s="1" t="s">
        <v>56</v>
      </c>
      <c r="D300" s="56"/>
    </row>
    <row r="301" spans="2:6" x14ac:dyDescent="0.25">
      <c r="B301" s="1" t="s">
        <v>57</v>
      </c>
      <c r="C301" s="1" t="s">
        <v>25</v>
      </c>
      <c r="D301" s="56">
        <v>640</v>
      </c>
      <c r="E301" s="40">
        <v>1236</v>
      </c>
      <c r="F301" s="40">
        <f t="shared" si="4"/>
        <v>791040</v>
      </c>
    </row>
    <row r="302" spans="2:6" x14ac:dyDescent="0.25">
      <c r="B302" s="1" t="s">
        <v>58</v>
      </c>
      <c r="C302" s="1" t="s">
        <v>20</v>
      </c>
      <c r="D302" s="56">
        <v>2257</v>
      </c>
      <c r="E302" s="40">
        <v>193.13</v>
      </c>
      <c r="F302" s="40">
        <f t="shared" si="4"/>
        <v>435894.41</v>
      </c>
    </row>
    <row r="303" spans="2:6" x14ac:dyDescent="0.25">
      <c r="B303" s="91" t="s">
        <v>59</v>
      </c>
      <c r="C303" s="1" t="s">
        <v>38</v>
      </c>
      <c r="D303" s="56">
        <v>224053</v>
      </c>
      <c r="E303" s="40">
        <v>12.88</v>
      </c>
      <c r="F303" s="40">
        <f t="shared" si="4"/>
        <v>2885802.64</v>
      </c>
    </row>
    <row r="304" spans="2:6" x14ac:dyDescent="0.25">
      <c r="B304" s="1" t="s">
        <v>39</v>
      </c>
      <c r="C304" s="1" t="s">
        <v>20</v>
      </c>
      <c r="D304" s="56">
        <v>2257</v>
      </c>
      <c r="E304" s="40">
        <v>7.73</v>
      </c>
      <c r="F304" s="40">
        <f t="shared" si="4"/>
        <v>17446.61</v>
      </c>
    </row>
    <row r="305" spans="2:6" x14ac:dyDescent="0.25">
      <c r="B305" s="1" t="s">
        <v>60</v>
      </c>
      <c r="D305" s="56"/>
    </row>
    <row r="306" spans="2:6" x14ac:dyDescent="0.25">
      <c r="B306" s="1" t="s">
        <v>61</v>
      </c>
      <c r="C306" s="1" t="s">
        <v>25</v>
      </c>
      <c r="D306" s="56">
        <v>314</v>
      </c>
      <c r="E306" s="40">
        <v>1236</v>
      </c>
      <c r="F306" s="40">
        <f t="shared" si="4"/>
        <v>388104</v>
      </c>
    </row>
    <row r="307" spans="2:6" x14ac:dyDescent="0.25">
      <c r="B307" s="1" t="s">
        <v>62</v>
      </c>
      <c r="C307" s="1" t="s">
        <v>20</v>
      </c>
      <c r="D307" s="56">
        <v>4185</v>
      </c>
      <c r="E307" s="40">
        <v>154.5</v>
      </c>
      <c r="F307" s="40">
        <f t="shared" si="4"/>
        <v>646582.5</v>
      </c>
    </row>
    <row r="308" spans="2:6" x14ac:dyDescent="0.25">
      <c r="B308" s="91" t="s">
        <v>63</v>
      </c>
      <c r="C308" s="1" t="s">
        <v>38</v>
      </c>
      <c r="D308" s="56">
        <v>167623</v>
      </c>
      <c r="E308" s="40">
        <v>12.88</v>
      </c>
      <c r="F308" s="40">
        <f t="shared" si="4"/>
        <v>2158984.2400000002</v>
      </c>
    </row>
    <row r="309" spans="2:6" x14ac:dyDescent="0.25">
      <c r="B309" s="1" t="s">
        <v>64</v>
      </c>
      <c r="C309" s="1" t="s">
        <v>20</v>
      </c>
      <c r="D309" s="56">
        <v>4185</v>
      </c>
      <c r="E309" s="40">
        <v>45.06</v>
      </c>
      <c r="F309" s="40">
        <f t="shared" si="4"/>
        <v>188576.1</v>
      </c>
    </row>
    <row r="310" spans="2:6" x14ac:dyDescent="0.25">
      <c r="B310" s="91" t="s">
        <v>2364</v>
      </c>
      <c r="C310" s="1" t="s">
        <v>20</v>
      </c>
      <c r="D310" s="56">
        <v>4185</v>
      </c>
      <c r="E310" s="40">
        <v>141.63</v>
      </c>
      <c r="F310" s="40">
        <f t="shared" si="4"/>
        <v>592721.54999999993</v>
      </c>
    </row>
    <row r="311" spans="2:6" x14ac:dyDescent="0.25">
      <c r="B311" s="1" t="s">
        <v>39</v>
      </c>
      <c r="C311" s="1" t="s">
        <v>20</v>
      </c>
      <c r="D311" s="56">
        <v>4185</v>
      </c>
      <c r="E311" s="40">
        <v>7.73</v>
      </c>
      <c r="F311" s="40">
        <f t="shared" si="4"/>
        <v>32350.050000000003</v>
      </c>
    </row>
    <row r="312" spans="2:6" x14ac:dyDescent="0.25">
      <c r="B312" s="1" t="s">
        <v>65</v>
      </c>
      <c r="D312" s="56"/>
    </row>
    <row r="313" spans="2:6" x14ac:dyDescent="0.25">
      <c r="B313" s="1" t="s">
        <v>66</v>
      </c>
      <c r="C313" s="1" t="s">
        <v>25</v>
      </c>
      <c r="D313" s="56">
        <v>25</v>
      </c>
      <c r="E313" s="40">
        <v>1236</v>
      </c>
      <c r="F313" s="40">
        <f t="shared" si="4"/>
        <v>30900</v>
      </c>
    </row>
    <row r="314" spans="2:6" x14ac:dyDescent="0.25">
      <c r="B314" s="1" t="s">
        <v>67</v>
      </c>
      <c r="C314" s="1" t="s">
        <v>20</v>
      </c>
      <c r="D314" s="56">
        <v>152</v>
      </c>
      <c r="E314" s="40">
        <v>231.75</v>
      </c>
      <c r="F314" s="40">
        <f t="shared" si="4"/>
        <v>35226</v>
      </c>
    </row>
    <row r="315" spans="2:6" x14ac:dyDescent="0.25">
      <c r="B315" s="91" t="s">
        <v>68</v>
      </c>
      <c r="C315" s="1" t="s">
        <v>38</v>
      </c>
      <c r="D315" s="56">
        <v>2068</v>
      </c>
      <c r="E315" s="40">
        <v>12.88</v>
      </c>
      <c r="F315" s="40">
        <f t="shared" si="4"/>
        <v>26635.84</v>
      </c>
    </row>
    <row r="316" spans="2:6" x14ac:dyDescent="0.25">
      <c r="B316" s="1" t="s">
        <v>39</v>
      </c>
      <c r="C316" s="1" t="s">
        <v>20</v>
      </c>
      <c r="D316" s="56">
        <v>305</v>
      </c>
      <c r="E316" s="40">
        <v>7.73</v>
      </c>
      <c r="F316" s="40">
        <f t="shared" si="4"/>
        <v>2357.65</v>
      </c>
    </row>
    <row r="317" spans="2:6" x14ac:dyDescent="0.25">
      <c r="D317" s="56"/>
    </row>
    <row r="318" spans="2:6" x14ac:dyDescent="0.25">
      <c r="B318" s="49" t="s">
        <v>73</v>
      </c>
      <c r="D318" s="56"/>
      <c r="F318" s="55">
        <f>SUM(F320:F359)</f>
        <v>757678.42999999993</v>
      </c>
    </row>
    <row r="319" spans="2:6" x14ac:dyDescent="0.25">
      <c r="B319" s="1" t="s">
        <v>23</v>
      </c>
      <c r="D319" s="56"/>
    </row>
    <row r="320" spans="2:6" x14ac:dyDescent="0.25">
      <c r="B320" s="1" t="s">
        <v>24</v>
      </c>
      <c r="C320" s="1" t="s">
        <v>25</v>
      </c>
      <c r="D320" s="56">
        <v>31</v>
      </c>
      <c r="E320" s="40">
        <v>115.88</v>
      </c>
      <c r="F320" s="40">
        <f t="shared" si="4"/>
        <v>3592.2799999999997</v>
      </c>
    </row>
    <row r="321" spans="2:6" x14ac:dyDescent="0.25">
      <c r="B321" s="1" t="s">
        <v>26</v>
      </c>
      <c r="C321" s="1" t="s">
        <v>20</v>
      </c>
      <c r="D321" s="56">
        <v>197</v>
      </c>
      <c r="E321" s="40">
        <v>154.5</v>
      </c>
      <c r="F321" s="40">
        <f t="shared" si="4"/>
        <v>30436.5</v>
      </c>
    </row>
    <row r="322" spans="2:6" x14ac:dyDescent="0.25">
      <c r="B322" s="1" t="s">
        <v>27</v>
      </c>
      <c r="C322" s="1" t="s">
        <v>20</v>
      </c>
      <c r="D322" s="56">
        <v>156</v>
      </c>
      <c r="E322" s="40">
        <v>128.75</v>
      </c>
      <c r="F322" s="40">
        <f t="shared" si="4"/>
        <v>20085</v>
      </c>
    </row>
    <row r="323" spans="2:6" x14ac:dyDescent="0.25">
      <c r="B323" s="1" t="s">
        <v>28</v>
      </c>
      <c r="C323" s="1" t="s">
        <v>25</v>
      </c>
      <c r="D323" s="56">
        <v>40</v>
      </c>
      <c r="E323" s="40">
        <v>25.75</v>
      </c>
      <c r="F323" s="40">
        <f t="shared" si="4"/>
        <v>1030</v>
      </c>
    </row>
    <row r="324" spans="2:6" x14ac:dyDescent="0.25">
      <c r="B324" s="1" t="s">
        <v>29</v>
      </c>
      <c r="D324" s="56"/>
    </row>
    <row r="325" spans="2:6" x14ac:dyDescent="0.25">
      <c r="B325" s="1" t="s">
        <v>30</v>
      </c>
      <c r="C325" s="1" t="s">
        <v>20</v>
      </c>
      <c r="D325" s="56">
        <v>42</v>
      </c>
      <c r="E325" s="40">
        <v>206</v>
      </c>
      <c r="F325" s="40">
        <f t="shared" si="4"/>
        <v>8652</v>
      </c>
    </row>
    <row r="326" spans="2:6" x14ac:dyDescent="0.25">
      <c r="B326" s="1" t="s">
        <v>32</v>
      </c>
      <c r="C326" s="1" t="s">
        <v>20</v>
      </c>
      <c r="D326" s="56">
        <v>156</v>
      </c>
      <c r="E326" s="40">
        <v>154.5</v>
      </c>
      <c r="F326" s="40">
        <f t="shared" si="4"/>
        <v>24102</v>
      </c>
    </row>
    <row r="327" spans="2:6" x14ac:dyDescent="0.25">
      <c r="B327" s="1" t="s">
        <v>33</v>
      </c>
      <c r="D327" s="56"/>
    </row>
    <row r="328" spans="2:6" x14ac:dyDescent="0.25">
      <c r="B328" s="1" t="s">
        <v>34</v>
      </c>
      <c r="D328" s="56"/>
    </row>
    <row r="329" spans="2:6" x14ac:dyDescent="0.25">
      <c r="B329" s="1" t="s">
        <v>35</v>
      </c>
      <c r="C329" s="1" t="s">
        <v>25</v>
      </c>
      <c r="D329" s="56">
        <v>12</v>
      </c>
      <c r="E329" s="40">
        <v>1236</v>
      </c>
      <c r="F329" s="40">
        <f t="shared" ref="F329:F390" si="5">D329*E329</f>
        <v>14832</v>
      </c>
    </row>
    <row r="330" spans="2:6" x14ac:dyDescent="0.25">
      <c r="B330" s="1" t="s">
        <v>36</v>
      </c>
      <c r="C330" s="1" t="s">
        <v>20</v>
      </c>
      <c r="D330" s="56">
        <v>41</v>
      </c>
      <c r="E330" s="40">
        <v>154.5</v>
      </c>
      <c r="F330" s="40">
        <f t="shared" si="5"/>
        <v>6334.5</v>
      </c>
    </row>
    <row r="331" spans="2:6" x14ac:dyDescent="0.25">
      <c r="B331" s="91" t="s">
        <v>37</v>
      </c>
      <c r="C331" s="1" t="s">
        <v>38</v>
      </c>
      <c r="D331" s="56">
        <v>481</v>
      </c>
      <c r="E331" s="40">
        <v>12.88</v>
      </c>
      <c r="F331" s="40">
        <f t="shared" si="5"/>
        <v>6195.2800000000007</v>
      </c>
    </row>
    <row r="332" spans="2:6" x14ac:dyDescent="0.25">
      <c r="B332" s="1" t="s">
        <v>39</v>
      </c>
      <c r="C332" s="1" t="s">
        <v>20</v>
      </c>
      <c r="D332" s="56">
        <v>18</v>
      </c>
      <c r="E332" s="40">
        <v>7.73</v>
      </c>
      <c r="F332" s="40">
        <f t="shared" si="5"/>
        <v>139.14000000000001</v>
      </c>
    </row>
    <row r="333" spans="2:6" x14ac:dyDescent="0.25">
      <c r="B333" s="1" t="s">
        <v>40</v>
      </c>
      <c r="D333" s="56"/>
    </row>
    <row r="334" spans="2:6" x14ac:dyDescent="0.25">
      <c r="B334" s="1" t="s">
        <v>41</v>
      </c>
      <c r="C334" s="1" t="s">
        <v>25</v>
      </c>
      <c r="D334" s="56">
        <v>14</v>
      </c>
      <c r="E334" s="40">
        <v>1236</v>
      </c>
      <c r="F334" s="40">
        <f t="shared" si="5"/>
        <v>17304</v>
      </c>
    </row>
    <row r="335" spans="2:6" x14ac:dyDescent="0.25">
      <c r="B335" s="1" t="s">
        <v>42</v>
      </c>
      <c r="C335" s="1" t="s">
        <v>20</v>
      </c>
      <c r="D335" s="56">
        <v>72</v>
      </c>
      <c r="E335" s="40">
        <v>167.38</v>
      </c>
      <c r="F335" s="40">
        <f t="shared" si="5"/>
        <v>12051.36</v>
      </c>
    </row>
    <row r="336" spans="2:6" x14ac:dyDescent="0.25">
      <c r="B336" s="91" t="s">
        <v>43</v>
      </c>
      <c r="C336" s="1" t="s">
        <v>38</v>
      </c>
      <c r="D336" s="56">
        <v>4467</v>
      </c>
      <c r="E336" s="40">
        <v>12.88</v>
      </c>
      <c r="F336" s="40">
        <f t="shared" si="5"/>
        <v>57534.960000000006</v>
      </c>
    </row>
    <row r="337" spans="2:6" x14ac:dyDescent="0.25">
      <c r="B337" s="1" t="s">
        <v>39</v>
      </c>
      <c r="C337" s="1" t="s">
        <v>20</v>
      </c>
      <c r="D337" s="56">
        <v>24</v>
      </c>
      <c r="E337" s="40">
        <v>7.73</v>
      </c>
      <c r="F337" s="40">
        <f t="shared" si="5"/>
        <v>185.52</v>
      </c>
    </row>
    <row r="338" spans="2:6" x14ac:dyDescent="0.25">
      <c r="B338" s="1" t="s">
        <v>48</v>
      </c>
      <c r="D338" s="56"/>
    </row>
    <row r="339" spans="2:6" x14ac:dyDescent="0.25">
      <c r="B339" s="1" t="s">
        <v>49</v>
      </c>
      <c r="C339" s="1" t="s">
        <v>25</v>
      </c>
      <c r="D339" s="56">
        <v>30</v>
      </c>
      <c r="E339" s="40">
        <v>1236</v>
      </c>
      <c r="F339" s="40">
        <f t="shared" si="5"/>
        <v>37080</v>
      </c>
    </row>
    <row r="340" spans="2:6" x14ac:dyDescent="0.25">
      <c r="B340" s="1" t="s">
        <v>50</v>
      </c>
      <c r="C340" s="1" t="s">
        <v>20</v>
      </c>
      <c r="D340" s="56">
        <v>209</v>
      </c>
      <c r="E340" s="40">
        <v>206</v>
      </c>
      <c r="F340" s="40">
        <f t="shared" si="5"/>
        <v>43054</v>
      </c>
    </row>
    <row r="341" spans="2:6" x14ac:dyDescent="0.25">
      <c r="B341" s="91" t="s">
        <v>51</v>
      </c>
      <c r="C341" s="1" t="s">
        <v>38</v>
      </c>
      <c r="D341" s="56">
        <v>5176</v>
      </c>
      <c r="E341" s="40">
        <v>12.88</v>
      </c>
      <c r="F341" s="40">
        <f t="shared" si="5"/>
        <v>66666.880000000005</v>
      </c>
    </row>
    <row r="342" spans="2:6" x14ac:dyDescent="0.25">
      <c r="B342" s="1" t="s">
        <v>39</v>
      </c>
      <c r="C342" s="1" t="s">
        <v>20</v>
      </c>
      <c r="D342" s="56">
        <v>209</v>
      </c>
      <c r="E342" s="40">
        <v>7.73</v>
      </c>
      <c r="F342" s="40">
        <f t="shared" si="5"/>
        <v>1615.5700000000002</v>
      </c>
    </row>
    <row r="343" spans="2:6" x14ac:dyDescent="0.25">
      <c r="B343" s="1" t="s">
        <v>52</v>
      </c>
      <c r="D343" s="56"/>
    </row>
    <row r="344" spans="2:6" x14ac:dyDescent="0.25">
      <c r="B344" s="1" t="s">
        <v>53</v>
      </c>
      <c r="C344" s="1" t="s">
        <v>25</v>
      </c>
      <c r="D344" s="56">
        <v>20</v>
      </c>
      <c r="E344" s="40">
        <v>1236</v>
      </c>
      <c r="F344" s="40">
        <f t="shared" si="5"/>
        <v>24720</v>
      </c>
    </row>
    <row r="345" spans="2:6" x14ac:dyDescent="0.25">
      <c r="B345" s="1" t="s">
        <v>54</v>
      </c>
      <c r="C345" s="1" t="s">
        <v>20</v>
      </c>
      <c r="D345" s="56">
        <v>140</v>
      </c>
      <c r="E345" s="87">
        <v>207.29</v>
      </c>
      <c r="F345" s="40">
        <f t="shared" si="5"/>
        <v>29020.6</v>
      </c>
    </row>
    <row r="346" spans="2:6" x14ac:dyDescent="0.25">
      <c r="B346" s="91" t="s">
        <v>55</v>
      </c>
      <c r="C346" s="1" t="s">
        <v>38</v>
      </c>
      <c r="D346" s="56">
        <v>3376</v>
      </c>
      <c r="E346" s="40">
        <v>12.88</v>
      </c>
      <c r="F346" s="40">
        <f t="shared" si="5"/>
        <v>43482.880000000005</v>
      </c>
    </row>
    <row r="347" spans="2:6" x14ac:dyDescent="0.25">
      <c r="B347" s="1" t="s">
        <v>39</v>
      </c>
      <c r="C347" s="1" t="s">
        <v>20</v>
      </c>
      <c r="D347" s="56">
        <v>140</v>
      </c>
      <c r="E347" s="40">
        <v>7.73</v>
      </c>
      <c r="F347" s="40">
        <f t="shared" si="5"/>
        <v>1082.2</v>
      </c>
    </row>
    <row r="348" spans="2:6" x14ac:dyDescent="0.25">
      <c r="B348" s="1" t="s">
        <v>56</v>
      </c>
      <c r="D348" s="56"/>
    </row>
    <row r="349" spans="2:6" x14ac:dyDescent="0.25">
      <c r="B349" s="1" t="s">
        <v>57</v>
      </c>
      <c r="C349" s="1" t="s">
        <v>25</v>
      </c>
      <c r="D349" s="56">
        <v>15</v>
      </c>
      <c r="E349" s="40">
        <v>1236</v>
      </c>
      <c r="F349" s="40">
        <f t="shared" si="5"/>
        <v>18540</v>
      </c>
    </row>
    <row r="350" spans="2:6" x14ac:dyDescent="0.25">
      <c r="B350" s="1" t="s">
        <v>58</v>
      </c>
      <c r="C350" s="1" t="s">
        <v>20</v>
      </c>
      <c r="D350" s="56">
        <v>50</v>
      </c>
      <c r="E350" s="40">
        <v>193.13</v>
      </c>
      <c r="F350" s="40">
        <f t="shared" si="5"/>
        <v>9656.5</v>
      </c>
    </row>
    <row r="351" spans="2:6" x14ac:dyDescent="0.25">
      <c r="B351" s="91" t="s">
        <v>59</v>
      </c>
      <c r="C351" s="1" t="s">
        <v>38</v>
      </c>
      <c r="D351" s="56">
        <v>5243</v>
      </c>
      <c r="E351" s="40">
        <v>12.88</v>
      </c>
      <c r="F351" s="40">
        <f t="shared" si="5"/>
        <v>67529.840000000011</v>
      </c>
    </row>
    <row r="352" spans="2:6" x14ac:dyDescent="0.25">
      <c r="B352" s="1" t="s">
        <v>39</v>
      </c>
      <c r="C352" s="1" t="s">
        <v>20</v>
      </c>
      <c r="D352" s="56">
        <v>50</v>
      </c>
      <c r="E352" s="40">
        <v>7.73</v>
      </c>
      <c r="F352" s="40">
        <f t="shared" si="5"/>
        <v>386.5</v>
      </c>
    </row>
    <row r="353" spans="2:6" x14ac:dyDescent="0.25">
      <c r="B353" s="1" t="s">
        <v>60</v>
      </c>
      <c r="D353" s="56"/>
    </row>
    <row r="354" spans="2:6" x14ac:dyDescent="0.25">
      <c r="B354" s="1" t="s">
        <v>61</v>
      </c>
      <c r="C354" s="1" t="s">
        <v>25</v>
      </c>
      <c r="D354" s="56">
        <v>17</v>
      </c>
      <c r="E354" s="40">
        <v>1236</v>
      </c>
      <c r="F354" s="40">
        <f t="shared" si="5"/>
        <v>21012</v>
      </c>
    </row>
    <row r="355" spans="2:6" x14ac:dyDescent="0.25">
      <c r="B355" s="1" t="s">
        <v>62</v>
      </c>
      <c r="C355" s="1" t="s">
        <v>20</v>
      </c>
      <c r="D355" s="56">
        <v>221</v>
      </c>
      <c r="E355" s="40">
        <v>154.5</v>
      </c>
      <c r="F355" s="40">
        <f t="shared" si="5"/>
        <v>34144.5</v>
      </c>
    </row>
    <row r="356" spans="2:6" x14ac:dyDescent="0.25">
      <c r="B356" s="91" t="s">
        <v>63</v>
      </c>
      <c r="C356" s="1" t="s">
        <v>38</v>
      </c>
      <c r="D356" s="56">
        <v>8870</v>
      </c>
      <c r="E356" s="40">
        <v>12.88</v>
      </c>
      <c r="F356" s="40">
        <f t="shared" si="5"/>
        <v>114245.6</v>
      </c>
    </row>
    <row r="357" spans="2:6" x14ac:dyDescent="0.25">
      <c r="B357" s="1" t="s">
        <v>64</v>
      </c>
      <c r="C357" s="1" t="s">
        <v>20</v>
      </c>
      <c r="D357" s="56">
        <v>221</v>
      </c>
      <c r="E357" s="40">
        <v>45.06</v>
      </c>
      <c r="F357" s="40">
        <f t="shared" si="5"/>
        <v>9958.26</v>
      </c>
    </row>
    <row r="358" spans="2:6" x14ac:dyDescent="0.25">
      <c r="B358" s="91" t="s">
        <v>2364</v>
      </c>
      <c r="C358" s="1" t="s">
        <v>20</v>
      </c>
      <c r="D358" s="56">
        <v>221</v>
      </c>
      <c r="E358" s="40">
        <v>141.63</v>
      </c>
      <c r="F358" s="40">
        <f t="shared" si="5"/>
        <v>31300.23</v>
      </c>
    </row>
    <row r="359" spans="2:6" x14ac:dyDescent="0.25">
      <c r="B359" s="1" t="s">
        <v>39</v>
      </c>
      <c r="C359" s="1" t="s">
        <v>20</v>
      </c>
      <c r="D359" s="56">
        <v>221</v>
      </c>
      <c r="E359" s="40">
        <v>7.73</v>
      </c>
      <c r="F359" s="40">
        <f t="shared" si="5"/>
        <v>1708.3300000000002</v>
      </c>
    </row>
    <row r="360" spans="2:6" x14ac:dyDescent="0.25">
      <c r="D360" s="56"/>
    </row>
    <row r="361" spans="2:6" x14ac:dyDescent="0.25">
      <c r="B361" s="49" t="s">
        <v>74</v>
      </c>
      <c r="D361" s="56"/>
      <c r="F361" s="55">
        <f>SUM(F363:F413)</f>
        <v>13023586.760000002</v>
      </c>
    </row>
    <row r="362" spans="2:6" x14ac:dyDescent="0.25">
      <c r="B362" s="1" t="s">
        <v>23</v>
      </c>
      <c r="D362" s="56"/>
    </row>
    <row r="363" spans="2:6" x14ac:dyDescent="0.25">
      <c r="B363" s="1" t="s">
        <v>24</v>
      </c>
      <c r="C363" s="1" t="s">
        <v>25</v>
      </c>
      <c r="D363" s="56">
        <v>1560</v>
      </c>
      <c r="E363" s="40">
        <v>115.88</v>
      </c>
      <c r="F363" s="40">
        <f t="shared" si="5"/>
        <v>180772.8</v>
      </c>
    </row>
    <row r="364" spans="2:6" x14ac:dyDescent="0.25">
      <c r="B364" s="1" t="s">
        <v>26</v>
      </c>
      <c r="C364" s="1" t="s">
        <v>20</v>
      </c>
      <c r="D364" s="56">
        <v>2151</v>
      </c>
      <c r="E364" s="40">
        <v>154.5</v>
      </c>
      <c r="F364" s="40">
        <f t="shared" si="5"/>
        <v>332329.5</v>
      </c>
    </row>
    <row r="365" spans="2:6" x14ac:dyDescent="0.25">
      <c r="B365" s="1" t="s">
        <v>27</v>
      </c>
      <c r="C365" s="1" t="s">
        <v>20</v>
      </c>
      <c r="D365" s="56">
        <v>1274</v>
      </c>
      <c r="E365" s="40">
        <v>128.75</v>
      </c>
      <c r="F365" s="40">
        <f t="shared" si="5"/>
        <v>164027.5</v>
      </c>
    </row>
    <row r="366" spans="2:6" x14ac:dyDescent="0.25">
      <c r="B366" s="1" t="s">
        <v>28</v>
      </c>
      <c r="C366" s="1" t="s">
        <v>25</v>
      </c>
      <c r="D366" s="56">
        <v>2027</v>
      </c>
      <c r="E366" s="40">
        <v>25.75</v>
      </c>
      <c r="F366" s="40">
        <f t="shared" si="5"/>
        <v>52195.25</v>
      </c>
    </row>
    <row r="367" spans="2:6" x14ac:dyDescent="0.25">
      <c r="B367" s="1" t="s">
        <v>29</v>
      </c>
      <c r="D367" s="56"/>
    </row>
    <row r="368" spans="2:6" x14ac:dyDescent="0.25">
      <c r="B368" s="1" t="s">
        <v>30</v>
      </c>
      <c r="C368" s="1" t="s">
        <v>20</v>
      </c>
      <c r="D368" s="56">
        <v>877</v>
      </c>
      <c r="E368" s="40">
        <v>206</v>
      </c>
      <c r="F368" s="40">
        <f t="shared" si="5"/>
        <v>180662</v>
      </c>
    </row>
    <row r="369" spans="2:6" x14ac:dyDescent="0.25">
      <c r="B369" s="1" t="s">
        <v>31</v>
      </c>
      <c r="C369" s="1" t="s">
        <v>25</v>
      </c>
      <c r="D369" s="56">
        <v>125</v>
      </c>
      <c r="E369" s="40">
        <v>1030</v>
      </c>
      <c r="F369" s="40">
        <f t="shared" si="5"/>
        <v>128750</v>
      </c>
    </row>
    <row r="370" spans="2:6" x14ac:dyDescent="0.25">
      <c r="B370" s="1" t="s">
        <v>32</v>
      </c>
      <c r="C370" s="1" t="s">
        <v>20</v>
      </c>
      <c r="D370" s="56">
        <v>1274</v>
      </c>
      <c r="E370" s="40">
        <v>154.5</v>
      </c>
      <c r="F370" s="40">
        <f t="shared" si="5"/>
        <v>196833</v>
      </c>
    </row>
    <row r="371" spans="2:6" x14ac:dyDescent="0.25">
      <c r="B371" s="1" t="s">
        <v>33</v>
      </c>
      <c r="D371" s="56"/>
    </row>
    <row r="372" spans="2:6" x14ac:dyDescent="0.25">
      <c r="B372" s="1" t="s">
        <v>34</v>
      </c>
      <c r="D372" s="56"/>
    </row>
    <row r="373" spans="2:6" x14ac:dyDescent="0.25">
      <c r="B373" s="1" t="s">
        <v>35</v>
      </c>
      <c r="C373" s="1" t="s">
        <v>25</v>
      </c>
      <c r="D373" s="56">
        <v>449</v>
      </c>
      <c r="E373" s="40">
        <v>1236</v>
      </c>
      <c r="F373" s="40">
        <f t="shared" si="5"/>
        <v>554964</v>
      </c>
    </row>
    <row r="374" spans="2:6" x14ac:dyDescent="0.25">
      <c r="B374" s="1" t="s">
        <v>36</v>
      </c>
      <c r="C374" s="1" t="s">
        <v>20</v>
      </c>
      <c r="D374" s="56">
        <v>363</v>
      </c>
      <c r="E374" s="40">
        <v>154.5</v>
      </c>
      <c r="F374" s="40">
        <f t="shared" si="5"/>
        <v>56083.5</v>
      </c>
    </row>
    <row r="375" spans="2:6" x14ac:dyDescent="0.25">
      <c r="B375" s="91" t="s">
        <v>37</v>
      </c>
      <c r="C375" s="1" t="s">
        <v>38</v>
      </c>
      <c r="D375" s="56">
        <v>31161</v>
      </c>
      <c r="E375" s="40">
        <v>12.88</v>
      </c>
      <c r="F375" s="40">
        <f t="shared" si="5"/>
        <v>401353.68000000005</v>
      </c>
    </row>
    <row r="376" spans="2:6" x14ac:dyDescent="0.25">
      <c r="B376" s="1" t="s">
        <v>39</v>
      </c>
      <c r="C376" s="1" t="s">
        <v>20</v>
      </c>
      <c r="D376" s="56">
        <v>511</v>
      </c>
      <c r="E376" s="40">
        <v>7.73</v>
      </c>
      <c r="F376" s="40">
        <f t="shared" si="5"/>
        <v>3950.03</v>
      </c>
    </row>
    <row r="377" spans="2:6" x14ac:dyDescent="0.25">
      <c r="B377" s="1" t="s">
        <v>40</v>
      </c>
      <c r="D377" s="56"/>
    </row>
    <row r="378" spans="2:6" x14ac:dyDescent="0.25">
      <c r="B378" s="1" t="s">
        <v>41</v>
      </c>
      <c r="C378" s="1" t="s">
        <v>25</v>
      </c>
      <c r="D378" s="56">
        <v>61</v>
      </c>
      <c r="E378" s="40">
        <v>1236</v>
      </c>
      <c r="F378" s="40">
        <f t="shared" si="5"/>
        <v>75396</v>
      </c>
    </row>
    <row r="379" spans="2:6" x14ac:dyDescent="0.25">
      <c r="B379" s="1" t="s">
        <v>42</v>
      </c>
      <c r="C379" s="1" t="s">
        <v>20</v>
      </c>
      <c r="D379" s="56">
        <v>316</v>
      </c>
      <c r="E379" s="40">
        <v>167.38</v>
      </c>
      <c r="F379" s="40">
        <f t="shared" si="5"/>
        <v>52892.08</v>
      </c>
    </row>
    <row r="380" spans="2:6" x14ac:dyDescent="0.25">
      <c r="B380" s="91" t="s">
        <v>43</v>
      </c>
      <c r="C380" s="1" t="s">
        <v>38</v>
      </c>
      <c r="D380" s="56">
        <v>12960</v>
      </c>
      <c r="E380" s="40">
        <v>12.88</v>
      </c>
      <c r="F380" s="40">
        <f t="shared" si="5"/>
        <v>166924.80000000002</v>
      </c>
    </row>
    <row r="381" spans="2:6" x14ac:dyDescent="0.25">
      <c r="B381" s="1" t="s">
        <v>39</v>
      </c>
      <c r="C381" s="1" t="s">
        <v>20</v>
      </c>
      <c r="D381" s="56">
        <v>122</v>
      </c>
      <c r="E381" s="40">
        <v>7.73</v>
      </c>
      <c r="F381" s="40">
        <f t="shared" si="5"/>
        <v>943.06000000000006</v>
      </c>
    </row>
    <row r="382" spans="2:6" x14ac:dyDescent="0.25">
      <c r="B382" s="1" t="s">
        <v>44</v>
      </c>
      <c r="D382" s="56"/>
    </row>
    <row r="383" spans="2:6" x14ac:dyDescent="0.25">
      <c r="B383" s="1" t="s">
        <v>45</v>
      </c>
      <c r="C383" s="1" t="s">
        <v>25</v>
      </c>
      <c r="D383" s="56">
        <v>423</v>
      </c>
      <c r="E383" s="40">
        <v>1236</v>
      </c>
      <c r="F383" s="40">
        <f t="shared" si="5"/>
        <v>522828</v>
      </c>
    </row>
    <row r="384" spans="2:6" x14ac:dyDescent="0.25">
      <c r="B384" s="1" t="s">
        <v>46</v>
      </c>
      <c r="C384" s="1" t="s">
        <v>20</v>
      </c>
      <c r="D384" s="56">
        <v>2852</v>
      </c>
      <c r="E384" s="40">
        <v>167.38</v>
      </c>
      <c r="F384" s="40">
        <f t="shared" si="5"/>
        <v>477367.76</v>
      </c>
    </row>
    <row r="385" spans="2:6" x14ac:dyDescent="0.25">
      <c r="B385" s="91" t="s">
        <v>47</v>
      </c>
      <c r="C385" s="1" t="s">
        <v>38</v>
      </c>
      <c r="D385" s="56">
        <v>83585</v>
      </c>
      <c r="E385" s="40">
        <v>12.88</v>
      </c>
      <c r="F385" s="40">
        <f t="shared" si="5"/>
        <v>1076574.8</v>
      </c>
    </row>
    <row r="386" spans="2:6" x14ac:dyDescent="0.25">
      <c r="B386" s="1" t="s">
        <v>39</v>
      </c>
      <c r="C386" s="1" t="s">
        <v>20</v>
      </c>
      <c r="D386" s="56"/>
    </row>
    <row r="387" spans="2:6" x14ac:dyDescent="0.25">
      <c r="B387" s="1" t="s">
        <v>48</v>
      </c>
      <c r="D387" s="56"/>
    </row>
    <row r="388" spans="2:6" x14ac:dyDescent="0.25">
      <c r="B388" s="1" t="s">
        <v>49</v>
      </c>
      <c r="C388" s="1" t="s">
        <v>25</v>
      </c>
      <c r="D388" s="56">
        <v>199</v>
      </c>
      <c r="E388" s="40">
        <v>1236</v>
      </c>
      <c r="F388" s="40">
        <f t="shared" si="5"/>
        <v>245964</v>
      </c>
    </row>
    <row r="389" spans="2:6" x14ac:dyDescent="0.25">
      <c r="B389" s="1" t="s">
        <v>50</v>
      </c>
      <c r="C389" s="1" t="s">
        <v>20</v>
      </c>
      <c r="D389" s="56">
        <v>1320</v>
      </c>
      <c r="E389" s="40">
        <v>206</v>
      </c>
      <c r="F389" s="40">
        <f t="shared" si="5"/>
        <v>271920</v>
      </c>
    </row>
    <row r="390" spans="2:6" x14ac:dyDescent="0.25">
      <c r="B390" s="91" t="s">
        <v>51</v>
      </c>
      <c r="C390" s="1" t="s">
        <v>38</v>
      </c>
      <c r="D390" s="56">
        <v>43428</v>
      </c>
      <c r="E390" s="40">
        <v>12.88</v>
      </c>
      <c r="F390" s="40">
        <f t="shared" si="5"/>
        <v>559352.64</v>
      </c>
    </row>
    <row r="391" spans="2:6" x14ac:dyDescent="0.25">
      <c r="B391" s="1" t="s">
        <v>39</v>
      </c>
      <c r="C391" s="1" t="s">
        <v>20</v>
      </c>
      <c r="D391" s="56">
        <v>1320</v>
      </c>
      <c r="E391" s="40">
        <v>7.73</v>
      </c>
      <c r="F391" s="40">
        <f t="shared" ref="F391:F417" si="6">D391*E391</f>
        <v>10203.6</v>
      </c>
    </row>
    <row r="392" spans="2:6" x14ac:dyDescent="0.25">
      <c r="B392" s="1" t="s">
        <v>52</v>
      </c>
      <c r="D392" s="56"/>
    </row>
    <row r="393" spans="2:6" x14ac:dyDescent="0.25">
      <c r="B393" s="1" t="s">
        <v>53</v>
      </c>
      <c r="C393" s="1" t="s">
        <v>25</v>
      </c>
      <c r="D393" s="56">
        <v>147</v>
      </c>
      <c r="E393" s="40">
        <v>1236</v>
      </c>
      <c r="F393" s="40">
        <f t="shared" si="6"/>
        <v>181692</v>
      </c>
    </row>
    <row r="394" spans="2:6" x14ac:dyDescent="0.25">
      <c r="B394" s="1" t="s">
        <v>54</v>
      </c>
      <c r="C394" s="1" t="s">
        <v>20</v>
      </c>
      <c r="D394" s="56">
        <v>1033</v>
      </c>
      <c r="E394" s="87">
        <v>207.29</v>
      </c>
      <c r="F394" s="40">
        <f t="shared" si="6"/>
        <v>214130.56999999998</v>
      </c>
    </row>
    <row r="395" spans="2:6" x14ac:dyDescent="0.25">
      <c r="B395" s="91" t="s">
        <v>55</v>
      </c>
      <c r="C395" s="1" t="s">
        <v>38</v>
      </c>
      <c r="D395" s="56">
        <v>25784</v>
      </c>
      <c r="E395" s="40">
        <v>12.88</v>
      </c>
      <c r="F395" s="40">
        <f t="shared" si="6"/>
        <v>332097.92000000004</v>
      </c>
    </row>
    <row r="396" spans="2:6" x14ac:dyDescent="0.25">
      <c r="B396" s="1" t="s">
        <v>39</v>
      </c>
      <c r="C396" s="1" t="s">
        <v>20</v>
      </c>
      <c r="D396" s="56"/>
    </row>
    <row r="397" spans="2:6" x14ac:dyDescent="0.25">
      <c r="B397" s="1" t="s">
        <v>56</v>
      </c>
      <c r="D397" s="56"/>
    </row>
    <row r="398" spans="2:6" x14ac:dyDescent="0.25">
      <c r="B398" s="1" t="s">
        <v>57</v>
      </c>
      <c r="C398" s="1" t="s">
        <v>25</v>
      </c>
      <c r="D398" s="56">
        <v>453</v>
      </c>
      <c r="E398" s="40">
        <v>1236</v>
      </c>
      <c r="F398" s="40">
        <f t="shared" si="6"/>
        <v>559908</v>
      </c>
    </row>
    <row r="399" spans="2:6" x14ac:dyDescent="0.25">
      <c r="B399" s="1" t="s">
        <v>58</v>
      </c>
      <c r="C399" s="1" t="s">
        <v>20</v>
      </c>
      <c r="D399" s="56">
        <v>1672</v>
      </c>
      <c r="E399" s="40">
        <v>193.13</v>
      </c>
      <c r="F399" s="40">
        <f t="shared" si="6"/>
        <v>322913.36</v>
      </c>
    </row>
    <row r="400" spans="2:6" x14ac:dyDescent="0.25">
      <c r="B400" s="91" t="s">
        <v>59</v>
      </c>
      <c r="C400" s="1" t="s">
        <v>38</v>
      </c>
      <c r="D400" s="56">
        <v>158571</v>
      </c>
      <c r="E400" s="40">
        <v>12.88</v>
      </c>
      <c r="F400" s="40">
        <f t="shared" si="6"/>
        <v>2042394.4800000002</v>
      </c>
    </row>
    <row r="401" spans="2:6" x14ac:dyDescent="0.25">
      <c r="B401" s="1" t="s">
        <v>39</v>
      </c>
      <c r="C401" s="1" t="s">
        <v>20</v>
      </c>
      <c r="D401" s="56">
        <v>1672</v>
      </c>
      <c r="E401" s="40">
        <v>7.73</v>
      </c>
      <c r="F401" s="40">
        <f t="shared" si="6"/>
        <v>12924.560000000001</v>
      </c>
    </row>
    <row r="402" spans="2:6" x14ac:dyDescent="0.25">
      <c r="B402" s="1" t="s">
        <v>60</v>
      </c>
      <c r="D402" s="56"/>
    </row>
    <row r="403" spans="2:6" x14ac:dyDescent="0.25">
      <c r="B403" s="1" t="s">
        <v>61</v>
      </c>
      <c r="C403" s="1" t="s">
        <v>25</v>
      </c>
      <c r="D403" s="56">
        <v>271</v>
      </c>
      <c r="E403" s="40">
        <v>1236</v>
      </c>
      <c r="F403" s="40">
        <f t="shared" si="6"/>
        <v>334956</v>
      </c>
    </row>
    <row r="404" spans="2:6" x14ac:dyDescent="0.25">
      <c r="B404" s="1" t="s">
        <v>62</v>
      </c>
      <c r="C404" s="1" t="s">
        <v>20</v>
      </c>
      <c r="D404" s="56">
        <v>3612</v>
      </c>
      <c r="E404" s="40">
        <v>154.5</v>
      </c>
      <c r="F404" s="40">
        <f t="shared" si="6"/>
        <v>558054</v>
      </c>
    </row>
    <row r="405" spans="2:6" x14ac:dyDescent="0.25">
      <c r="B405" s="91" t="s">
        <v>63</v>
      </c>
      <c r="C405" s="1" t="s">
        <v>38</v>
      </c>
      <c r="D405" s="56">
        <v>144643</v>
      </c>
      <c r="E405" s="40">
        <v>12.88</v>
      </c>
      <c r="F405" s="40">
        <f t="shared" si="6"/>
        <v>1863001.84</v>
      </c>
    </row>
    <row r="406" spans="2:6" x14ac:dyDescent="0.25">
      <c r="B406" s="1" t="s">
        <v>64</v>
      </c>
      <c r="C406" s="1" t="s">
        <v>20</v>
      </c>
      <c r="D406" s="56">
        <v>3612</v>
      </c>
      <c r="E406" s="40">
        <v>45.06</v>
      </c>
      <c r="F406" s="40">
        <f t="shared" si="6"/>
        <v>162756.72</v>
      </c>
    </row>
    <row r="407" spans="2:6" x14ac:dyDescent="0.25">
      <c r="B407" s="91" t="s">
        <v>2364</v>
      </c>
      <c r="C407" s="1" t="s">
        <v>20</v>
      </c>
      <c r="D407" s="56">
        <v>3612</v>
      </c>
      <c r="E407" s="40">
        <v>141.63</v>
      </c>
      <c r="F407" s="40">
        <f t="shared" si="6"/>
        <v>511567.56</v>
      </c>
    </row>
    <row r="408" spans="2:6" x14ac:dyDescent="0.25">
      <c r="B408" s="1" t="s">
        <v>39</v>
      </c>
      <c r="C408" s="1" t="s">
        <v>20</v>
      </c>
      <c r="D408" s="56">
        <v>3612</v>
      </c>
      <c r="E408" s="40">
        <v>7.73</v>
      </c>
      <c r="F408" s="40">
        <f t="shared" si="6"/>
        <v>27920.760000000002</v>
      </c>
    </row>
    <row r="409" spans="2:6" x14ac:dyDescent="0.25">
      <c r="B409" s="1" t="s">
        <v>65</v>
      </c>
      <c r="D409" s="56"/>
    </row>
    <row r="410" spans="2:6" x14ac:dyDescent="0.25">
      <c r="B410" s="1" t="s">
        <v>66</v>
      </c>
      <c r="C410" s="1" t="s">
        <v>25</v>
      </c>
      <c r="D410" s="56">
        <v>49</v>
      </c>
      <c r="E410" s="40">
        <v>1236</v>
      </c>
      <c r="F410" s="40">
        <f t="shared" si="6"/>
        <v>60564</v>
      </c>
    </row>
    <row r="411" spans="2:6" x14ac:dyDescent="0.25">
      <c r="B411" s="1" t="s">
        <v>67</v>
      </c>
      <c r="C411" s="1" t="s">
        <v>20</v>
      </c>
      <c r="D411" s="56">
        <v>302</v>
      </c>
      <c r="E411" s="40">
        <v>231.75</v>
      </c>
      <c r="F411" s="40">
        <f t="shared" si="6"/>
        <v>69988.5</v>
      </c>
    </row>
    <row r="412" spans="2:6" x14ac:dyDescent="0.25">
      <c r="B412" s="91" t="s">
        <v>68</v>
      </c>
      <c r="C412" s="1" t="s">
        <v>38</v>
      </c>
      <c r="D412" s="56">
        <v>4018</v>
      </c>
      <c r="E412" s="40">
        <v>12.88</v>
      </c>
      <c r="F412" s="40">
        <f t="shared" si="6"/>
        <v>51751.840000000004</v>
      </c>
    </row>
    <row r="413" spans="2:6" x14ac:dyDescent="0.25">
      <c r="B413" s="1" t="s">
        <v>39</v>
      </c>
      <c r="C413" s="1" t="s">
        <v>20</v>
      </c>
      <c r="D413" s="56">
        <v>605</v>
      </c>
      <c r="E413" s="40">
        <v>7.73</v>
      </c>
      <c r="F413" s="40">
        <f t="shared" si="6"/>
        <v>4676.6500000000005</v>
      </c>
    </row>
    <row r="414" spans="2:6" x14ac:dyDescent="0.25">
      <c r="D414" s="56"/>
    </row>
    <row r="415" spans="2:6" x14ac:dyDescent="0.25">
      <c r="B415" s="49" t="s">
        <v>75</v>
      </c>
      <c r="D415" s="56"/>
      <c r="F415" s="55">
        <f>SUM(F417:F461)</f>
        <v>6406098.4600000009</v>
      </c>
    </row>
    <row r="416" spans="2:6" x14ac:dyDescent="0.25">
      <c r="B416" s="1" t="s">
        <v>23</v>
      </c>
      <c r="D416" s="56"/>
    </row>
    <row r="417" spans="2:6" x14ac:dyDescent="0.25">
      <c r="B417" s="1" t="s">
        <v>24</v>
      </c>
      <c r="C417" s="1" t="s">
        <v>25</v>
      </c>
      <c r="D417" s="56">
        <v>3192</v>
      </c>
      <c r="E417" s="40">
        <v>115.88</v>
      </c>
      <c r="F417" s="40">
        <f t="shared" si="6"/>
        <v>369888.95999999996</v>
      </c>
    </row>
    <row r="418" spans="2:6" x14ac:dyDescent="0.25">
      <c r="B418" s="1" t="s">
        <v>26</v>
      </c>
      <c r="C418" s="1" t="s">
        <v>20</v>
      </c>
      <c r="D418" s="56">
        <v>2021</v>
      </c>
      <c r="E418" s="40">
        <v>154.5</v>
      </c>
      <c r="F418" s="40">
        <f t="shared" ref="F418:F436" si="7">D418*E418</f>
        <v>312244.5</v>
      </c>
    </row>
    <row r="419" spans="2:6" x14ac:dyDescent="0.25">
      <c r="B419" s="1" t="s">
        <v>27</v>
      </c>
      <c r="C419" s="1" t="s">
        <v>20</v>
      </c>
      <c r="D419" s="56">
        <v>630</v>
      </c>
      <c r="E419" s="40">
        <v>128.75</v>
      </c>
      <c r="F419" s="40">
        <f t="shared" si="7"/>
        <v>81112.5</v>
      </c>
    </row>
    <row r="420" spans="2:6" x14ac:dyDescent="0.25">
      <c r="B420" s="1" t="s">
        <v>28</v>
      </c>
      <c r="C420" s="1" t="s">
        <v>25</v>
      </c>
      <c r="D420" s="56">
        <v>4150</v>
      </c>
      <c r="E420" s="40">
        <v>25.75</v>
      </c>
      <c r="F420" s="40">
        <f t="shared" si="7"/>
        <v>106862.5</v>
      </c>
    </row>
    <row r="421" spans="2:6" x14ac:dyDescent="0.25">
      <c r="B421" s="1" t="s">
        <v>29</v>
      </c>
      <c r="D421" s="56"/>
    </row>
    <row r="422" spans="2:6" x14ac:dyDescent="0.25">
      <c r="B422" s="1" t="s">
        <v>30</v>
      </c>
      <c r="C422" s="1" t="s">
        <v>20</v>
      </c>
      <c r="D422" s="56">
        <v>1391</v>
      </c>
      <c r="E422" s="40">
        <v>206</v>
      </c>
      <c r="F422" s="40">
        <f t="shared" si="7"/>
        <v>286546</v>
      </c>
    </row>
    <row r="423" spans="2:6" x14ac:dyDescent="0.25">
      <c r="B423" s="1" t="s">
        <v>32</v>
      </c>
      <c r="C423" s="1" t="s">
        <v>20</v>
      </c>
      <c r="D423" s="56">
        <v>630</v>
      </c>
      <c r="E423" s="40">
        <v>154.5</v>
      </c>
      <c r="F423" s="40">
        <f t="shared" si="7"/>
        <v>97335</v>
      </c>
    </row>
    <row r="424" spans="2:6" x14ac:dyDescent="0.25">
      <c r="B424" s="1" t="s">
        <v>33</v>
      </c>
      <c r="D424" s="56"/>
    </row>
    <row r="425" spans="2:6" x14ac:dyDescent="0.25">
      <c r="B425" s="1" t="s">
        <v>34</v>
      </c>
      <c r="D425" s="56"/>
    </row>
    <row r="426" spans="2:6" x14ac:dyDescent="0.25">
      <c r="B426" s="1" t="s">
        <v>35</v>
      </c>
      <c r="C426" s="1" t="s">
        <v>25</v>
      </c>
      <c r="D426" s="56">
        <v>480</v>
      </c>
      <c r="E426" s="40">
        <v>1236</v>
      </c>
      <c r="F426" s="40">
        <f t="shared" si="7"/>
        <v>593280</v>
      </c>
    </row>
    <row r="427" spans="2:6" x14ac:dyDescent="0.25">
      <c r="B427" s="1" t="s">
        <v>36</v>
      </c>
      <c r="C427" s="1" t="s">
        <v>20</v>
      </c>
      <c r="D427" s="56">
        <v>172</v>
      </c>
      <c r="E427" s="40">
        <v>154.5</v>
      </c>
      <c r="F427" s="40">
        <f t="shared" si="7"/>
        <v>26574</v>
      </c>
    </row>
    <row r="428" spans="2:6" x14ac:dyDescent="0.25">
      <c r="B428" s="91" t="s">
        <v>37</v>
      </c>
      <c r="C428" s="1" t="s">
        <v>38</v>
      </c>
      <c r="D428" s="56">
        <v>30208</v>
      </c>
      <c r="E428" s="40">
        <v>12.88</v>
      </c>
      <c r="F428" s="40">
        <f t="shared" si="7"/>
        <v>389079.04000000004</v>
      </c>
    </row>
    <row r="429" spans="2:6" x14ac:dyDescent="0.25">
      <c r="B429" s="1" t="s">
        <v>39</v>
      </c>
      <c r="C429" s="1" t="s">
        <v>20</v>
      </c>
      <c r="D429" s="56">
        <v>601</v>
      </c>
      <c r="E429" s="40">
        <v>7.73</v>
      </c>
      <c r="F429" s="40">
        <f t="shared" si="7"/>
        <v>4645.7300000000005</v>
      </c>
    </row>
    <row r="430" spans="2:6" x14ac:dyDescent="0.25">
      <c r="B430" s="1" t="s">
        <v>40</v>
      </c>
      <c r="D430" s="56"/>
    </row>
    <row r="431" spans="2:6" x14ac:dyDescent="0.25">
      <c r="B431" s="1" t="s">
        <v>41</v>
      </c>
      <c r="C431" s="1" t="s">
        <v>25</v>
      </c>
      <c r="D431" s="56">
        <v>78</v>
      </c>
      <c r="E431" s="40">
        <v>1236</v>
      </c>
      <c r="F431" s="40">
        <f t="shared" si="7"/>
        <v>96408</v>
      </c>
    </row>
    <row r="432" spans="2:6" x14ac:dyDescent="0.25">
      <c r="B432" s="1" t="s">
        <v>42</v>
      </c>
      <c r="C432" s="1" t="s">
        <v>20</v>
      </c>
      <c r="D432" s="56">
        <v>269</v>
      </c>
      <c r="E432" s="40">
        <v>167.38</v>
      </c>
      <c r="F432" s="40">
        <f t="shared" si="7"/>
        <v>45025.22</v>
      </c>
    </row>
    <row r="433" spans="2:6" x14ac:dyDescent="0.25">
      <c r="B433" s="91" t="s">
        <v>43</v>
      </c>
      <c r="C433" s="1" t="s">
        <v>38</v>
      </c>
      <c r="D433" s="56">
        <v>7863</v>
      </c>
      <c r="E433" s="40">
        <v>12.88</v>
      </c>
      <c r="F433" s="40">
        <f t="shared" si="7"/>
        <v>101275.44</v>
      </c>
    </row>
    <row r="434" spans="2:6" x14ac:dyDescent="0.25">
      <c r="B434" s="1" t="s">
        <v>39</v>
      </c>
      <c r="C434" s="1" t="s">
        <v>20</v>
      </c>
      <c r="D434" s="56">
        <v>97</v>
      </c>
      <c r="E434" s="40">
        <v>7.73</v>
      </c>
      <c r="F434" s="40">
        <f t="shared" si="7"/>
        <v>749.81000000000006</v>
      </c>
    </row>
    <row r="435" spans="2:6" x14ac:dyDescent="0.25">
      <c r="B435" s="1" t="s">
        <v>44</v>
      </c>
      <c r="D435" s="56"/>
    </row>
    <row r="436" spans="2:6" x14ac:dyDescent="0.25">
      <c r="B436" s="1" t="s">
        <v>45</v>
      </c>
      <c r="C436" s="1" t="s">
        <v>25</v>
      </c>
      <c r="D436" s="56">
        <v>188</v>
      </c>
      <c r="E436" s="40">
        <v>1236</v>
      </c>
      <c r="F436" s="40">
        <f t="shared" si="7"/>
        <v>232368</v>
      </c>
    </row>
    <row r="437" spans="2:6" x14ac:dyDescent="0.25">
      <c r="B437" s="1" t="s">
        <v>46</v>
      </c>
      <c r="C437" s="1" t="s">
        <v>20</v>
      </c>
      <c r="D437" s="56">
        <v>1001</v>
      </c>
      <c r="E437" s="40">
        <v>167.38</v>
      </c>
      <c r="F437" s="40">
        <f t="shared" ref="F437:F500" si="8">D437*E437</f>
        <v>167547.38</v>
      </c>
    </row>
    <row r="438" spans="2:6" x14ac:dyDescent="0.25">
      <c r="B438" s="91" t="s">
        <v>47</v>
      </c>
      <c r="C438" s="1" t="s">
        <v>38</v>
      </c>
      <c r="D438" s="56">
        <v>23058</v>
      </c>
      <c r="E438" s="40">
        <v>12.88</v>
      </c>
      <c r="F438" s="40">
        <f t="shared" si="8"/>
        <v>296987.04000000004</v>
      </c>
    </row>
    <row r="439" spans="2:6" x14ac:dyDescent="0.25">
      <c r="B439" s="1" t="s">
        <v>39</v>
      </c>
      <c r="C439" s="1" t="s">
        <v>20</v>
      </c>
      <c r="D439" s="56">
        <v>1001</v>
      </c>
      <c r="E439" s="40">
        <v>7.73</v>
      </c>
      <c r="F439" s="40">
        <f t="shared" si="8"/>
        <v>7737.7300000000005</v>
      </c>
    </row>
    <row r="440" spans="2:6" x14ac:dyDescent="0.25">
      <c r="B440" s="1" t="s">
        <v>48</v>
      </c>
      <c r="D440" s="56"/>
    </row>
    <row r="441" spans="2:6" x14ac:dyDescent="0.25">
      <c r="B441" s="1" t="s">
        <v>49</v>
      </c>
      <c r="C441" s="1" t="s">
        <v>25</v>
      </c>
      <c r="D441" s="56">
        <v>137</v>
      </c>
      <c r="E441" s="40">
        <v>1236</v>
      </c>
      <c r="F441" s="40">
        <f t="shared" si="8"/>
        <v>169332</v>
      </c>
    </row>
    <row r="442" spans="2:6" x14ac:dyDescent="0.25">
      <c r="B442" s="1" t="s">
        <v>50</v>
      </c>
      <c r="C442" s="1" t="s">
        <v>20</v>
      </c>
      <c r="D442" s="56">
        <v>941</v>
      </c>
      <c r="E442" s="40">
        <v>206</v>
      </c>
      <c r="F442" s="40">
        <f t="shared" si="8"/>
        <v>193846</v>
      </c>
    </row>
    <row r="443" spans="2:6" x14ac:dyDescent="0.25">
      <c r="B443" s="91" t="s">
        <v>51</v>
      </c>
      <c r="C443" s="1" t="s">
        <v>38</v>
      </c>
      <c r="D443" s="56">
        <v>28789</v>
      </c>
      <c r="E443" s="40">
        <v>12.88</v>
      </c>
      <c r="F443" s="40">
        <f t="shared" si="8"/>
        <v>370802.32</v>
      </c>
    </row>
    <row r="444" spans="2:6" x14ac:dyDescent="0.25">
      <c r="B444" s="1" t="s">
        <v>39</v>
      </c>
      <c r="C444" s="1" t="s">
        <v>20</v>
      </c>
      <c r="D444" s="56">
        <v>941</v>
      </c>
      <c r="E444" s="40">
        <v>7.73</v>
      </c>
      <c r="F444" s="40">
        <f t="shared" si="8"/>
        <v>7273.93</v>
      </c>
    </row>
    <row r="445" spans="2:6" x14ac:dyDescent="0.25">
      <c r="B445" s="1" t="s">
        <v>52</v>
      </c>
      <c r="D445" s="56"/>
    </row>
    <row r="446" spans="2:6" x14ac:dyDescent="0.25">
      <c r="B446" s="1" t="s">
        <v>53</v>
      </c>
      <c r="C446" s="1" t="s">
        <v>25</v>
      </c>
      <c r="D446" s="56">
        <v>39</v>
      </c>
      <c r="E446" s="40">
        <v>1236</v>
      </c>
      <c r="F446" s="40">
        <f t="shared" si="8"/>
        <v>48204</v>
      </c>
    </row>
    <row r="447" spans="2:6" x14ac:dyDescent="0.25">
      <c r="B447" s="1" t="s">
        <v>54</v>
      </c>
      <c r="C447" s="1" t="s">
        <v>20</v>
      </c>
      <c r="D447" s="56">
        <v>269</v>
      </c>
      <c r="E447" s="87">
        <v>207.29</v>
      </c>
      <c r="F447" s="40">
        <f t="shared" si="8"/>
        <v>55761.009999999995</v>
      </c>
    </row>
    <row r="448" spans="2:6" x14ac:dyDescent="0.25">
      <c r="B448" s="91" t="s">
        <v>55</v>
      </c>
      <c r="C448" s="1" t="s">
        <v>38</v>
      </c>
      <c r="D448" s="56">
        <v>6166</v>
      </c>
      <c r="E448" s="40">
        <v>12.88</v>
      </c>
      <c r="F448" s="40">
        <f t="shared" si="8"/>
        <v>79418.080000000002</v>
      </c>
    </row>
    <row r="449" spans="2:6" x14ac:dyDescent="0.25">
      <c r="B449" s="1" t="s">
        <v>39</v>
      </c>
      <c r="C449" s="1" t="s">
        <v>20</v>
      </c>
      <c r="D449" s="56">
        <v>269</v>
      </c>
      <c r="E449" s="40">
        <v>7.73</v>
      </c>
      <c r="F449" s="40">
        <f t="shared" si="8"/>
        <v>2079.37</v>
      </c>
    </row>
    <row r="450" spans="2:6" x14ac:dyDescent="0.25">
      <c r="B450" s="1" t="s">
        <v>56</v>
      </c>
      <c r="D450" s="56"/>
    </row>
    <row r="451" spans="2:6" x14ac:dyDescent="0.25">
      <c r="B451" s="1" t="s">
        <v>57</v>
      </c>
      <c r="C451" s="1" t="s">
        <v>25</v>
      </c>
      <c r="D451" s="56">
        <v>105</v>
      </c>
      <c r="E451" s="40">
        <v>1236</v>
      </c>
      <c r="F451" s="40">
        <f t="shared" si="8"/>
        <v>129780</v>
      </c>
    </row>
    <row r="452" spans="2:6" x14ac:dyDescent="0.25">
      <c r="B452" s="1" t="s">
        <v>58</v>
      </c>
      <c r="C452" s="1" t="s">
        <v>20</v>
      </c>
      <c r="D452" s="56">
        <v>322</v>
      </c>
      <c r="E452" s="40">
        <v>193.13</v>
      </c>
      <c r="F452" s="40">
        <f t="shared" si="8"/>
        <v>62187.86</v>
      </c>
    </row>
    <row r="453" spans="2:6" x14ac:dyDescent="0.25">
      <c r="B453" s="91" t="s">
        <v>59</v>
      </c>
      <c r="C453" s="1" t="s">
        <v>38</v>
      </c>
      <c r="D453" s="56">
        <v>36582</v>
      </c>
      <c r="E453" s="40">
        <v>12.88</v>
      </c>
      <c r="F453" s="40">
        <f t="shared" si="8"/>
        <v>471176.16000000003</v>
      </c>
    </row>
    <row r="454" spans="2:6" x14ac:dyDescent="0.25">
      <c r="B454" s="1" t="s">
        <v>39</v>
      </c>
      <c r="C454" s="1" t="s">
        <v>20</v>
      </c>
      <c r="D454" s="56"/>
    </row>
    <row r="455" spans="2:6" x14ac:dyDescent="0.25">
      <c r="B455" s="1" t="s">
        <v>60</v>
      </c>
      <c r="D455" s="56"/>
    </row>
    <row r="456" spans="2:6" x14ac:dyDescent="0.25">
      <c r="B456" s="1" t="s">
        <v>61</v>
      </c>
      <c r="C456" s="1" t="s">
        <v>25</v>
      </c>
      <c r="D456" s="56">
        <v>125</v>
      </c>
      <c r="E456" s="40">
        <v>1236</v>
      </c>
      <c r="F456" s="40">
        <f t="shared" si="8"/>
        <v>154500</v>
      </c>
    </row>
    <row r="457" spans="2:6" x14ac:dyDescent="0.25">
      <c r="B457" s="1" t="s">
        <v>62</v>
      </c>
      <c r="C457" s="1" t="s">
        <v>20</v>
      </c>
      <c r="D457" s="56">
        <v>1672</v>
      </c>
      <c r="E457" s="40">
        <v>154.5</v>
      </c>
      <c r="F457" s="40">
        <f t="shared" si="8"/>
        <v>258324</v>
      </c>
    </row>
    <row r="458" spans="2:6" x14ac:dyDescent="0.25">
      <c r="B458" s="91" t="s">
        <v>63</v>
      </c>
      <c r="C458" s="1" t="s">
        <v>38</v>
      </c>
      <c r="D458" s="56">
        <v>66978</v>
      </c>
      <c r="E458" s="40">
        <v>12.88</v>
      </c>
      <c r="F458" s="40">
        <f t="shared" si="8"/>
        <v>862676.64</v>
      </c>
    </row>
    <row r="459" spans="2:6" x14ac:dyDescent="0.25">
      <c r="B459" s="1" t="s">
        <v>64</v>
      </c>
      <c r="C459" s="1" t="s">
        <v>20</v>
      </c>
      <c r="D459" s="56">
        <v>1672</v>
      </c>
      <c r="E459" s="40">
        <v>45.06</v>
      </c>
      <c r="F459" s="40">
        <f t="shared" si="8"/>
        <v>75340.320000000007</v>
      </c>
    </row>
    <row r="460" spans="2:6" x14ac:dyDescent="0.25">
      <c r="B460" s="91" t="s">
        <v>2364</v>
      </c>
      <c r="C460" s="1" t="s">
        <v>20</v>
      </c>
      <c r="D460" s="56">
        <v>1672</v>
      </c>
      <c r="E460" s="40">
        <v>141.63</v>
      </c>
      <c r="F460" s="40">
        <f t="shared" si="8"/>
        <v>236805.36</v>
      </c>
    </row>
    <row r="461" spans="2:6" x14ac:dyDescent="0.25">
      <c r="B461" s="1" t="s">
        <v>39</v>
      </c>
      <c r="C461" s="1" t="s">
        <v>20</v>
      </c>
      <c r="D461" s="56">
        <v>1672</v>
      </c>
      <c r="E461" s="40">
        <v>7.73</v>
      </c>
      <c r="F461" s="40">
        <f t="shared" si="8"/>
        <v>12924.560000000001</v>
      </c>
    </row>
    <row r="462" spans="2:6" x14ac:dyDescent="0.25">
      <c r="D462" s="56"/>
    </row>
    <row r="463" spans="2:6" x14ac:dyDescent="0.25">
      <c r="B463" s="49" t="s">
        <v>76</v>
      </c>
      <c r="D463" s="56"/>
      <c r="F463" s="55">
        <f>SUM(F465:F504)</f>
        <v>1692012.1900000002</v>
      </c>
    </row>
    <row r="464" spans="2:6" x14ac:dyDescent="0.25">
      <c r="B464" s="1" t="s">
        <v>23</v>
      </c>
      <c r="D464" s="56"/>
    </row>
    <row r="465" spans="2:6" x14ac:dyDescent="0.25">
      <c r="B465" s="1" t="s">
        <v>24</v>
      </c>
      <c r="C465" s="1" t="s">
        <v>25</v>
      </c>
      <c r="D465" s="56">
        <v>107</v>
      </c>
      <c r="E465" s="40">
        <v>115.88</v>
      </c>
      <c r="F465" s="40">
        <f t="shared" si="8"/>
        <v>12399.16</v>
      </c>
    </row>
    <row r="466" spans="2:6" x14ac:dyDescent="0.25">
      <c r="B466" s="1" t="s">
        <v>26</v>
      </c>
      <c r="C466" s="1" t="s">
        <v>20</v>
      </c>
      <c r="D466" s="56">
        <v>779</v>
      </c>
      <c r="E466" s="40">
        <v>154.5</v>
      </c>
      <c r="F466" s="40">
        <f t="shared" si="8"/>
        <v>120355.5</v>
      </c>
    </row>
    <row r="467" spans="2:6" x14ac:dyDescent="0.25">
      <c r="B467" s="1" t="s">
        <v>27</v>
      </c>
      <c r="C467" s="1" t="s">
        <v>20</v>
      </c>
      <c r="D467" s="56">
        <v>623</v>
      </c>
      <c r="E467" s="40">
        <v>128.75</v>
      </c>
      <c r="F467" s="40">
        <f t="shared" si="8"/>
        <v>80211.25</v>
      </c>
    </row>
    <row r="468" spans="2:6" x14ac:dyDescent="0.25">
      <c r="B468" s="1" t="s">
        <v>28</v>
      </c>
      <c r="C468" s="1" t="s">
        <v>25</v>
      </c>
      <c r="D468" s="56">
        <v>140</v>
      </c>
      <c r="E468" s="40">
        <v>25.75</v>
      </c>
      <c r="F468" s="40">
        <f t="shared" si="8"/>
        <v>3605</v>
      </c>
    </row>
    <row r="469" spans="2:6" x14ac:dyDescent="0.25">
      <c r="B469" s="1" t="s">
        <v>29</v>
      </c>
      <c r="D469" s="56"/>
    </row>
    <row r="470" spans="2:6" x14ac:dyDescent="0.25">
      <c r="B470" s="1" t="s">
        <v>30</v>
      </c>
      <c r="C470" s="1" t="s">
        <v>20</v>
      </c>
      <c r="D470" s="56">
        <v>155</v>
      </c>
      <c r="E470" s="40">
        <v>206</v>
      </c>
      <c r="F470" s="40">
        <f t="shared" si="8"/>
        <v>31930</v>
      </c>
    </row>
    <row r="471" spans="2:6" x14ac:dyDescent="0.25">
      <c r="B471" s="1" t="s">
        <v>32</v>
      </c>
      <c r="C471" s="1" t="s">
        <v>20</v>
      </c>
      <c r="D471" s="56">
        <v>623</v>
      </c>
      <c r="E471" s="40">
        <v>154.5</v>
      </c>
      <c r="F471" s="40">
        <f t="shared" si="8"/>
        <v>96253.5</v>
      </c>
    </row>
    <row r="472" spans="2:6" x14ac:dyDescent="0.25">
      <c r="B472" s="1" t="s">
        <v>33</v>
      </c>
      <c r="D472" s="56"/>
    </row>
    <row r="473" spans="2:6" x14ac:dyDescent="0.25">
      <c r="B473" s="1" t="s">
        <v>34</v>
      </c>
      <c r="D473" s="56"/>
    </row>
    <row r="474" spans="2:6" x14ac:dyDescent="0.25">
      <c r="B474" s="1" t="s">
        <v>35</v>
      </c>
      <c r="C474" s="1" t="s">
        <v>25</v>
      </c>
      <c r="D474" s="56">
        <v>54</v>
      </c>
      <c r="E474" s="40">
        <v>1236</v>
      </c>
      <c r="F474" s="40">
        <f t="shared" si="8"/>
        <v>66744</v>
      </c>
    </row>
    <row r="475" spans="2:6" x14ac:dyDescent="0.25">
      <c r="B475" s="1" t="s">
        <v>36</v>
      </c>
      <c r="C475" s="1" t="s">
        <v>20</v>
      </c>
      <c r="D475" s="56">
        <v>134</v>
      </c>
      <c r="E475" s="40">
        <v>154.5</v>
      </c>
      <c r="F475" s="40">
        <f t="shared" si="8"/>
        <v>20703</v>
      </c>
    </row>
    <row r="476" spans="2:6" x14ac:dyDescent="0.25">
      <c r="B476" s="91" t="s">
        <v>37</v>
      </c>
      <c r="C476" s="1" t="s">
        <v>38</v>
      </c>
      <c r="D476" s="56">
        <v>2038</v>
      </c>
      <c r="E476" s="40">
        <v>12.88</v>
      </c>
      <c r="F476" s="40">
        <f t="shared" si="8"/>
        <v>26249.440000000002</v>
      </c>
    </row>
    <row r="477" spans="2:6" x14ac:dyDescent="0.25">
      <c r="B477" s="1" t="s">
        <v>39</v>
      </c>
      <c r="C477" s="1" t="s">
        <v>20</v>
      </c>
      <c r="D477" s="56"/>
    </row>
    <row r="478" spans="2:6" x14ac:dyDescent="0.25">
      <c r="B478" s="1" t="s">
        <v>40</v>
      </c>
      <c r="D478" s="56"/>
    </row>
    <row r="479" spans="2:6" x14ac:dyDescent="0.25">
      <c r="B479" s="1" t="s">
        <v>41</v>
      </c>
      <c r="C479" s="1" t="s">
        <v>25</v>
      </c>
      <c r="D479" s="56">
        <v>37</v>
      </c>
      <c r="E479" s="40">
        <v>1236</v>
      </c>
      <c r="F479" s="40">
        <f t="shared" si="8"/>
        <v>45732</v>
      </c>
    </row>
    <row r="480" spans="2:6" x14ac:dyDescent="0.25">
      <c r="B480" s="1" t="s">
        <v>42</v>
      </c>
      <c r="C480" s="1" t="s">
        <v>20</v>
      </c>
      <c r="D480" s="56">
        <v>187</v>
      </c>
      <c r="E480" s="40">
        <v>167.38</v>
      </c>
      <c r="F480" s="40">
        <f t="shared" si="8"/>
        <v>31300.059999999998</v>
      </c>
    </row>
    <row r="481" spans="2:6" x14ac:dyDescent="0.25">
      <c r="B481" s="91" t="s">
        <v>43</v>
      </c>
      <c r="C481" s="1" t="s">
        <v>38</v>
      </c>
      <c r="D481" s="56">
        <v>5810</v>
      </c>
      <c r="E481" s="40">
        <v>12.88</v>
      </c>
      <c r="F481" s="40">
        <f t="shared" si="8"/>
        <v>74832.800000000003</v>
      </c>
    </row>
    <row r="482" spans="2:6" x14ac:dyDescent="0.25">
      <c r="B482" s="1" t="s">
        <v>39</v>
      </c>
      <c r="C482" s="1" t="s">
        <v>20</v>
      </c>
      <c r="D482" s="56">
        <v>83</v>
      </c>
      <c r="E482" s="40">
        <v>7.73</v>
      </c>
      <c r="F482" s="40">
        <f t="shared" si="8"/>
        <v>641.59</v>
      </c>
    </row>
    <row r="483" spans="2:6" x14ac:dyDescent="0.25">
      <c r="B483" s="1" t="s">
        <v>44</v>
      </c>
      <c r="D483" s="56"/>
    </row>
    <row r="484" spans="2:6" x14ac:dyDescent="0.25">
      <c r="B484" s="1" t="s">
        <v>45</v>
      </c>
      <c r="C484" s="1" t="s">
        <v>25</v>
      </c>
      <c r="D484" s="56">
        <v>16</v>
      </c>
      <c r="E484" s="40">
        <v>1236</v>
      </c>
      <c r="F484" s="40">
        <f t="shared" si="8"/>
        <v>19776</v>
      </c>
    </row>
    <row r="485" spans="2:6" x14ac:dyDescent="0.25">
      <c r="B485" s="1" t="s">
        <v>46</v>
      </c>
      <c r="C485" s="1" t="s">
        <v>20</v>
      </c>
      <c r="D485" s="56">
        <v>124</v>
      </c>
      <c r="E485" s="40">
        <v>167.38</v>
      </c>
      <c r="F485" s="40">
        <f t="shared" si="8"/>
        <v>20755.12</v>
      </c>
    </row>
    <row r="486" spans="2:6" x14ac:dyDescent="0.25">
      <c r="B486" s="91" t="s">
        <v>47</v>
      </c>
      <c r="C486" s="1" t="s">
        <v>38</v>
      </c>
      <c r="D486" s="56">
        <v>2370</v>
      </c>
      <c r="E486" s="40">
        <v>12.88</v>
      </c>
      <c r="F486" s="40">
        <f t="shared" si="8"/>
        <v>30525.600000000002</v>
      </c>
    </row>
    <row r="487" spans="2:6" x14ac:dyDescent="0.25">
      <c r="B487" s="1" t="s">
        <v>39</v>
      </c>
      <c r="C487" s="1" t="s">
        <v>20</v>
      </c>
      <c r="D487" s="56">
        <v>124</v>
      </c>
      <c r="E487" s="40">
        <v>7.73</v>
      </c>
      <c r="F487" s="40">
        <f t="shared" si="8"/>
        <v>958.5200000000001</v>
      </c>
    </row>
    <row r="488" spans="2:6" x14ac:dyDescent="0.25">
      <c r="B488" s="1" t="s">
        <v>48</v>
      </c>
      <c r="D488" s="56"/>
    </row>
    <row r="489" spans="2:6" x14ac:dyDescent="0.25">
      <c r="B489" s="1" t="s">
        <v>49</v>
      </c>
      <c r="C489" s="1" t="s">
        <v>25</v>
      </c>
      <c r="D489" s="56">
        <v>45</v>
      </c>
      <c r="E489" s="40">
        <v>1236</v>
      </c>
      <c r="F489" s="40">
        <f t="shared" si="8"/>
        <v>55620</v>
      </c>
    </row>
    <row r="490" spans="2:6" x14ac:dyDescent="0.25">
      <c r="B490" s="1" t="s">
        <v>50</v>
      </c>
      <c r="C490" s="1" t="s">
        <v>20</v>
      </c>
      <c r="D490" s="56">
        <v>353</v>
      </c>
      <c r="E490" s="40">
        <v>206</v>
      </c>
      <c r="F490" s="40">
        <f t="shared" si="8"/>
        <v>72718</v>
      </c>
    </row>
    <row r="491" spans="2:6" x14ac:dyDescent="0.25">
      <c r="B491" s="91" t="s">
        <v>51</v>
      </c>
      <c r="C491" s="1" t="s">
        <v>38</v>
      </c>
      <c r="D491" s="56">
        <v>9697</v>
      </c>
      <c r="E491" s="40">
        <v>12.88</v>
      </c>
      <c r="F491" s="40">
        <f t="shared" si="8"/>
        <v>124897.36</v>
      </c>
    </row>
    <row r="492" spans="2:6" x14ac:dyDescent="0.25">
      <c r="B492" s="1" t="s">
        <v>39</v>
      </c>
      <c r="C492" s="1" t="s">
        <v>20</v>
      </c>
      <c r="D492" s="56">
        <v>353</v>
      </c>
      <c r="E492" s="40">
        <v>7.73</v>
      </c>
      <c r="F492" s="40">
        <f t="shared" si="8"/>
        <v>2728.69</v>
      </c>
    </row>
    <row r="493" spans="2:6" x14ac:dyDescent="0.25">
      <c r="B493" s="1" t="s">
        <v>52</v>
      </c>
      <c r="D493" s="56"/>
    </row>
    <row r="494" spans="2:6" x14ac:dyDescent="0.25">
      <c r="B494" s="1" t="s">
        <v>53</v>
      </c>
      <c r="C494" s="1" t="s">
        <v>25</v>
      </c>
      <c r="D494" s="56">
        <v>45</v>
      </c>
      <c r="E494" s="40">
        <v>1236</v>
      </c>
      <c r="F494" s="40">
        <f t="shared" si="8"/>
        <v>55620</v>
      </c>
    </row>
    <row r="495" spans="2:6" x14ac:dyDescent="0.25">
      <c r="B495" s="1" t="s">
        <v>54</v>
      </c>
      <c r="C495" s="1" t="s">
        <v>20</v>
      </c>
      <c r="D495" s="56">
        <v>318</v>
      </c>
      <c r="E495" s="87">
        <v>207.29</v>
      </c>
      <c r="F495" s="40">
        <f t="shared" si="8"/>
        <v>65918.22</v>
      </c>
    </row>
    <row r="496" spans="2:6" x14ac:dyDescent="0.25">
      <c r="B496" s="91" t="s">
        <v>55</v>
      </c>
      <c r="C496" s="1" t="s">
        <v>38</v>
      </c>
      <c r="D496" s="56">
        <v>8302</v>
      </c>
      <c r="E496" s="40">
        <v>12.88</v>
      </c>
      <c r="F496" s="40">
        <f t="shared" si="8"/>
        <v>106929.76000000001</v>
      </c>
    </row>
    <row r="497" spans="2:6" x14ac:dyDescent="0.25">
      <c r="B497" s="1" t="s">
        <v>39</v>
      </c>
      <c r="C497" s="1" t="s">
        <v>20</v>
      </c>
      <c r="D497" s="56">
        <v>318</v>
      </c>
      <c r="E497" s="40">
        <v>7.73</v>
      </c>
      <c r="F497" s="40">
        <f t="shared" si="8"/>
        <v>2458.1400000000003</v>
      </c>
    </row>
    <row r="498" spans="2:6" x14ac:dyDescent="0.25">
      <c r="B498" s="1" t="s">
        <v>60</v>
      </c>
      <c r="D498" s="56"/>
    </row>
    <row r="499" spans="2:6" x14ac:dyDescent="0.25">
      <c r="B499" s="1" t="s">
        <v>61</v>
      </c>
      <c r="C499" s="1" t="s">
        <v>25</v>
      </c>
      <c r="D499" s="56">
        <v>41</v>
      </c>
      <c r="E499" s="40">
        <v>1236</v>
      </c>
      <c r="F499" s="40">
        <f t="shared" si="8"/>
        <v>50676</v>
      </c>
    </row>
    <row r="500" spans="2:6" x14ac:dyDescent="0.25">
      <c r="B500" s="1" t="s">
        <v>62</v>
      </c>
      <c r="C500" s="1" t="s">
        <v>20</v>
      </c>
      <c r="D500" s="56">
        <v>545</v>
      </c>
      <c r="E500" s="40">
        <v>154.5</v>
      </c>
      <c r="F500" s="40">
        <f t="shared" si="8"/>
        <v>84202.5</v>
      </c>
    </row>
    <row r="501" spans="2:6" x14ac:dyDescent="0.25">
      <c r="B501" s="91" t="s">
        <v>63</v>
      </c>
      <c r="C501" s="1" t="s">
        <v>38</v>
      </c>
      <c r="D501" s="56">
        <v>21841</v>
      </c>
      <c r="E501" s="40">
        <v>12.88</v>
      </c>
      <c r="F501" s="40">
        <f t="shared" ref="F501:F550" si="9">D501*E501</f>
        <v>281312.08</v>
      </c>
    </row>
    <row r="502" spans="2:6" x14ac:dyDescent="0.25">
      <c r="B502" s="1" t="s">
        <v>64</v>
      </c>
      <c r="C502" s="1" t="s">
        <v>20</v>
      </c>
      <c r="D502" s="56">
        <v>545</v>
      </c>
      <c r="E502" s="40">
        <v>45.06</v>
      </c>
      <c r="F502" s="40">
        <f t="shared" si="9"/>
        <v>24557.7</v>
      </c>
    </row>
    <row r="503" spans="2:6" x14ac:dyDescent="0.25">
      <c r="B503" s="91" t="s">
        <v>2364</v>
      </c>
      <c r="C503" s="1" t="s">
        <v>20</v>
      </c>
      <c r="D503" s="56">
        <v>545</v>
      </c>
      <c r="E503" s="40">
        <v>141.63</v>
      </c>
      <c r="F503" s="40">
        <f t="shared" si="9"/>
        <v>77188.349999999991</v>
      </c>
    </row>
    <row r="504" spans="2:6" x14ac:dyDescent="0.25">
      <c r="B504" s="1" t="s">
        <v>39</v>
      </c>
      <c r="C504" s="1" t="s">
        <v>20</v>
      </c>
      <c r="D504" s="56">
        <v>545</v>
      </c>
      <c r="E504" s="40">
        <v>7.73</v>
      </c>
      <c r="F504" s="40">
        <f t="shared" si="9"/>
        <v>4212.8500000000004</v>
      </c>
    </row>
    <row r="505" spans="2:6" x14ac:dyDescent="0.25">
      <c r="D505" s="56"/>
    </row>
    <row r="506" spans="2:6" x14ac:dyDescent="0.25">
      <c r="B506" s="49" t="s">
        <v>77</v>
      </c>
      <c r="D506" s="56"/>
      <c r="F506" s="55">
        <f>SUM(F508:F550)</f>
        <v>3028375.74</v>
      </c>
    </row>
    <row r="507" spans="2:6" x14ac:dyDescent="0.25">
      <c r="B507" s="1" t="s">
        <v>23</v>
      </c>
      <c r="D507" s="56"/>
    </row>
    <row r="508" spans="2:6" x14ac:dyDescent="0.25">
      <c r="B508" s="1" t="s">
        <v>24</v>
      </c>
      <c r="C508" s="1" t="s">
        <v>25</v>
      </c>
      <c r="D508" s="56">
        <v>106</v>
      </c>
      <c r="E508" s="40">
        <v>115.88</v>
      </c>
      <c r="F508" s="40">
        <f t="shared" si="9"/>
        <v>12283.279999999999</v>
      </c>
    </row>
    <row r="509" spans="2:6" x14ac:dyDescent="0.25">
      <c r="B509" s="1" t="s">
        <v>26</v>
      </c>
      <c r="C509" s="1" t="s">
        <v>20</v>
      </c>
      <c r="D509" s="56">
        <v>831</v>
      </c>
      <c r="E509" s="40">
        <v>154.5</v>
      </c>
      <c r="F509" s="40">
        <f t="shared" si="9"/>
        <v>128389.5</v>
      </c>
    </row>
    <row r="510" spans="2:6" x14ac:dyDescent="0.25">
      <c r="B510" s="1" t="s">
        <v>27</v>
      </c>
      <c r="C510" s="1" t="s">
        <v>20</v>
      </c>
      <c r="D510" s="56">
        <v>667</v>
      </c>
      <c r="E510" s="40">
        <v>128.75</v>
      </c>
      <c r="F510" s="40">
        <f t="shared" si="9"/>
        <v>85876.25</v>
      </c>
    </row>
    <row r="511" spans="2:6" x14ac:dyDescent="0.25">
      <c r="B511" s="1" t="s">
        <v>28</v>
      </c>
      <c r="C511" s="1" t="s">
        <v>25</v>
      </c>
      <c r="D511" s="56">
        <v>138</v>
      </c>
      <c r="E511" s="40">
        <v>25.75</v>
      </c>
      <c r="F511" s="40">
        <f t="shared" si="9"/>
        <v>3553.5</v>
      </c>
    </row>
    <row r="512" spans="2:6" x14ac:dyDescent="0.25">
      <c r="B512" s="1" t="s">
        <v>29</v>
      </c>
      <c r="D512" s="56"/>
    </row>
    <row r="513" spans="2:6" x14ac:dyDescent="0.25">
      <c r="B513" s="1" t="s">
        <v>30</v>
      </c>
      <c r="C513" s="1" t="s">
        <v>20</v>
      </c>
      <c r="D513" s="56">
        <v>164</v>
      </c>
      <c r="E513" s="40">
        <v>206</v>
      </c>
      <c r="F513" s="40">
        <f t="shared" si="9"/>
        <v>33784</v>
      </c>
    </row>
    <row r="514" spans="2:6" x14ac:dyDescent="0.25">
      <c r="B514" s="1" t="s">
        <v>32</v>
      </c>
      <c r="C514" s="1" t="s">
        <v>20</v>
      </c>
      <c r="D514" s="56">
        <v>667</v>
      </c>
      <c r="E514" s="40">
        <v>154.5</v>
      </c>
      <c r="F514" s="40">
        <f t="shared" si="9"/>
        <v>103051.5</v>
      </c>
    </row>
    <row r="515" spans="2:6" x14ac:dyDescent="0.25">
      <c r="B515" s="1" t="s">
        <v>33</v>
      </c>
      <c r="D515" s="56"/>
    </row>
    <row r="516" spans="2:6" x14ac:dyDescent="0.25">
      <c r="B516" s="1" t="s">
        <v>34</v>
      </c>
      <c r="D516" s="56"/>
    </row>
    <row r="517" spans="2:6" x14ac:dyDescent="0.25">
      <c r="B517" s="1" t="s">
        <v>35</v>
      </c>
      <c r="C517" s="1" t="s">
        <v>25</v>
      </c>
      <c r="D517" s="56">
        <v>51</v>
      </c>
      <c r="E517" s="40">
        <v>1236</v>
      </c>
      <c r="F517" s="40">
        <f t="shared" si="9"/>
        <v>63036</v>
      </c>
    </row>
    <row r="518" spans="2:6" x14ac:dyDescent="0.25">
      <c r="B518" s="1" t="s">
        <v>36</v>
      </c>
      <c r="C518" s="1" t="s">
        <v>20</v>
      </c>
      <c r="D518" s="56">
        <v>132</v>
      </c>
      <c r="E518" s="40">
        <v>154.5</v>
      </c>
      <c r="F518" s="40">
        <f t="shared" si="9"/>
        <v>20394</v>
      </c>
    </row>
    <row r="519" spans="2:6" x14ac:dyDescent="0.25">
      <c r="B519" s="91" t="s">
        <v>37</v>
      </c>
      <c r="C519" s="1" t="s">
        <v>38</v>
      </c>
      <c r="D519" s="56">
        <v>2239</v>
      </c>
      <c r="E519" s="40">
        <v>12.88</v>
      </c>
      <c r="F519" s="40">
        <f t="shared" si="9"/>
        <v>28838.320000000003</v>
      </c>
    </row>
    <row r="520" spans="2:6" x14ac:dyDescent="0.25">
      <c r="B520" s="1" t="s">
        <v>39</v>
      </c>
      <c r="C520" s="1" t="s">
        <v>20</v>
      </c>
      <c r="D520" s="56">
        <v>84</v>
      </c>
      <c r="E520" s="40">
        <v>7.73</v>
      </c>
      <c r="F520" s="40">
        <f t="shared" si="9"/>
        <v>649.32000000000005</v>
      </c>
    </row>
    <row r="521" spans="2:6" x14ac:dyDescent="0.25">
      <c r="B521" s="1" t="s">
        <v>40</v>
      </c>
      <c r="D521" s="56"/>
    </row>
    <row r="522" spans="2:6" x14ac:dyDescent="0.25">
      <c r="B522" s="1" t="s">
        <v>41</v>
      </c>
      <c r="C522" s="1" t="s">
        <v>25</v>
      </c>
      <c r="D522" s="56">
        <v>39</v>
      </c>
      <c r="E522" s="40">
        <v>1236</v>
      </c>
      <c r="F522" s="40">
        <f t="shared" si="9"/>
        <v>48204</v>
      </c>
    </row>
    <row r="523" spans="2:6" x14ac:dyDescent="0.25">
      <c r="B523" s="1" t="s">
        <v>42</v>
      </c>
      <c r="C523" s="1" t="s">
        <v>20</v>
      </c>
      <c r="D523" s="56">
        <v>195</v>
      </c>
      <c r="E523" s="40">
        <v>167.38</v>
      </c>
      <c r="F523" s="40">
        <f t="shared" si="9"/>
        <v>32639.1</v>
      </c>
    </row>
    <row r="524" spans="2:6" x14ac:dyDescent="0.25">
      <c r="B524" s="91" t="s">
        <v>43</v>
      </c>
      <c r="C524" s="1" t="s">
        <v>38</v>
      </c>
      <c r="D524" s="56">
        <v>6271</v>
      </c>
      <c r="E524" s="40">
        <v>12.88</v>
      </c>
      <c r="F524" s="40">
        <f t="shared" si="9"/>
        <v>80770.48000000001</v>
      </c>
    </row>
    <row r="525" spans="2:6" x14ac:dyDescent="0.25">
      <c r="B525" s="1" t="s">
        <v>39</v>
      </c>
      <c r="C525" s="1" t="s">
        <v>20</v>
      </c>
      <c r="D525" s="56">
        <v>195</v>
      </c>
      <c r="E525" s="40">
        <v>7.73</v>
      </c>
      <c r="F525" s="40">
        <f t="shared" si="9"/>
        <v>1507.3500000000001</v>
      </c>
    </row>
    <row r="526" spans="2:6" x14ac:dyDescent="0.25">
      <c r="B526" s="1" t="s">
        <v>48</v>
      </c>
      <c r="D526" s="56"/>
    </row>
    <row r="527" spans="2:6" x14ac:dyDescent="0.25">
      <c r="B527" s="1" t="s">
        <v>49</v>
      </c>
      <c r="C527" s="1" t="s">
        <v>25</v>
      </c>
      <c r="D527" s="56">
        <v>55</v>
      </c>
      <c r="E527" s="40">
        <v>1236</v>
      </c>
      <c r="F527" s="40">
        <f t="shared" si="9"/>
        <v>67980</v>
      </c>
    </row>
    <row r="528" spans="2:6" x14ac:dyDescent="0.25">
      <c r="B528" s="1" t="s">
        <v>50</v>
      </c>
      <c r="C528" s="1" t="s">
        <v>20</v>
      </c>
      <c r="D528" s="56">
        <v>430</v>
      </c>
      <c r="E528" s="40">
        <v>206</v>
      </c>
      <c r="F528" s="40">
        <f t="shared" si="9"/>
        <v>88580</v>
      </c>
    </row>
    <row r="529" spans="2:6" x14ac:dyDescent="0.25">
      <c r="B529" s="91" t="s">
        <v>51</v>
      </c>
      <c r="C529" s="1" t="s">
        <v>38</v>
      </c>
      <c r="D529" s="56">
        <v>12712</v>
      </c>
      <c r="E529" s="40">
        <v>12.88</v>
      </c>
      <c r="F529" s="40">
        <f t="shared" si="9"/>
        <v>163730.56</v>
      </c>
    </row>
    <row r="530" spans="2:6" x14ac:dyDescent="0.25">
      <c r="B530" s="1" t="s">
        <v>39</v>
      </c>
      <c r="C530" s="1" t="s">
        <v>20</v>
      </c>
      <c r="D530" s="56">
        <v>430</v>
      </c>
      <c r="E530" s="40">
        <v>7.73</v>
      </c>
      <c r="F530" s="40">
        <f t="shared" si="9"/>
        <v>3323.9</v>
      </c>
    </row>
    <row r="531" spans="2:6" x14ac:dyDescent="0.25">
      <c r="B531" s="1" t="s">
        <v>52</v>
      </c>
      <c r="D531" s="56"/>
    </row>
    <row r="532" spans="2:6" x14ac:dyDescent="0.25">
      <c r="B532" s="1" t="s">
        <v>53</v>
      </c>
      <c r="C532" s="1" t="s">
        <v>25</v>
      </c>
      <c r="D532" s="56">
        <v>47</v>
      </c>
      <c r="E532" s="40">
        <v>1236</v>
      </c>
      <c r="F532" s="40">
        <f t="shared" si="9"/>
        <v>58092</v>
      </c>
    </row>
    <row r="533" spans="2:6" x14ac:dyDescent="0.25">
      <c r="B533" s="1" t="s">
        <v>54</v>
      </c>
      <c r="C533" s="1" t="s">
        <v>20</v>
      </c>
      <c r="D533" s="56">
        <v>334</v>
      </c>
      <c r="E533" s="87">
        <v>207.29</v>
      </c>
      <c r="F533" s="40">
        <f t="shared" si="9"/>
        <v>69234.86</v>
      </c>
    </row>
    <row r="534" spans="2:6" x14ac:dyDescent="0.25">
      <c r="B534" s="91" t="s">
        <v>55</v>
      </c>
      <c r="C534" s="1" t="s">
        <v>38</v>
      </c>
      <c r="D534" s="56">
        <v>6769</v>
      </c>
      <c r="E534" s="40">
        <v>12.88</v>
      </c>
      <c r="F534" s="40">
        <f t="shared" si="9"/>
        <v>87184.72</v>
      </c>
    </row>
    <row r="535" spans="2:6" x14ac:dyDescent="0.25">
      <c r="B535" s="1" t="s">
        <v>39</v>
      </c>
      <c r="C535" s="1" t="s">
        <v>20</v>
      </c>
      <c r="D535" s="56">
        <v>334</v>
      </c>
      <c r="E535" s="40">
        <v>7.73</v>
      </c>
      <c r="F535" s="40">
        <f t="shared" si="9"/>
        <v>2581.8200000000002</v>
      </c>
    </row>
    <row r="536" spans="2:6" x14ac:dyDescent="0.25">
      <c r="B536" s="1" t="s">
        <v>56</v>
      </c>
      <c r="D536" s="56"/>
    </row>
    <row r="537" spans="2:6" x14ac:dyDescent="0.25">
      <c r="B537" s="1" t="s">
        <v>57</v>
      </c>
      <c r="C537" s="1" t="s">
        <v>25</v>
      </c>
      <c r="D537" s="56">
        <v>47</v>
      </c>
      <c r="E537" s="40">
        <v>1236</v>
      </c>
      <c r="F537" s="40">
        <f t="shared" si="9"/>
        <v>58092</v>
      </c>
    </row>
    <row r="538" spans="2:6" x14ac:dyDescent="0.25">
      <c r="B538" s="1" t="s">
        <v>58</v>
      </c>
      <c r="C538" s="1" t="s">
        <v>20</v>
      </c>
      <c r="D538" s="56">
        <v>158</v>
      </c>
      <c r="E538" s="40">
        <v>193.13</v>
      </c>
      <c r="F538" s="40">
        <f t="shared" si="9"/>
        <v>30514.54</v>
      </c>
    </row>
    <row r="539" spans="2:6" x14ac:dyDescent="0.25">
      <c r="B539" s="91" t="s">
        <v>59</v>
      </c>
      <c r="C539" s="1" t="s">
        <v>38</v>
      </c>
      <c r="D539" s="56">
        <v>16548</v>
      </c>
      <c r="E539" s="40">
        <v>12.88</v>
      </c>
      <c r="F539" s="40">
        <f t="shared" si="9"/>
        <v>213138.24000000002</v>
      </c>
    </row>
    <row r="540" spans="2:6" x14ac:dyDescent="0.25">
      <c r="B540" s="1" t="s">
        <v>39</v>
      </c>
      <c r="C540" s="1" t="s">
        <v>20</v>
      </c>
      <c r="D540" s="56">
        <v>158</v>
      </c>
      <c r="E540" s="40">
        <v>7.73</v>
      </c>
      <c r="F540" s="40">
        <f t="shared" si="9"/>
        <v>1221.3400000000001</v>
      </c>
    </row>
    <row r="541" spans="2:6" x14ac:dyDescent="0.25">
      <c r="B541" s="1" t="s">
        <v>60</v>
      </c>
      <c r="D541" s="56"/>
    </row>
    <row r="542" spans="2:6" x14ac:dyDescent="0.25">
      <c r="B542" s="1" t="s">
        <v>61</v>
      </c>
      <c r="C542" s="1" t="s">
        <v>25</v>
      </c>
      <c r="D542" s="56">
        <v>32</v>
      </c>
      <c r="E542" s="40">
        <v>1236</v>
      </c>
      <c r="F542" s="40">
        <f t="shared" si="9"/>
        <v>39552</v>
      </c>
    </row>
    <row r="543" spans="2:6" x14ac:dyDescent="0.25">
      <c r="B543" s="1" t="s">
        <v>62</v>
      </c>
      <c r="C543" s="1" t="s">
        <v>20</v>
      </c>
      <c r="D543" s="56">
        <v>429</v>
      </c>
      <c r="E543" s="40">
        <v>154.5</v>
      </c>
      <c r="F543" s="40">
        <f t="shared" si="9"/>
        <v>66280.5</v>
      </c>
    </row>
    <row r="544" spans="2:6" x14ac:dyDescent="0.25">
      <c r="B544" s="91" t="s">
        <v>63</v>
      </c>
      <c r="C544" s="1" t="s">
        <v>38</v>
      </c>
      <c r="D544" s="56">
        <v>17174</v>
      </c>
      <c r="E544" s="40">
        <v>12.88</v>
      </c>
      <c r="F544" s="40">
        <f t="shared" si="9"/>
        <v>221201.12000000002</v>
      </c>
    </row>
    <row r="545" spans="1:6" x14ac:dyDescent="0.25">
      <c r="B545" s="1" t="s">
        <v>64</v>
      </c>
      <c r="C545" s="1" t="s">
        <v>20</v>
      </c>
      <c r="D545" s="56">
        <v>429</v>
      </c>
      <c r="E545" s="40">
        <v>45.06</v>
      </c>
      <c r="F545" s="40">
        <f t="shared" si="9"/>
        <v>19330.740000000002</v>
      </c>
    </row>
    <row r="546" spans="1:6" x14ac:dyDescent="0.25">
      <c r="B546" s="91" t="s">
        <v>2364</v>
      </c>
      <c r="C546" s="1" t="s">
        <v>20</v>
      </c>
      <c r="D546" s="56">
        <v>429</v>
      </c>
      <c r="E546" s="40">
        <v>141.63</v>
      </c>
      <c r="F546" s="40">
        <f t="shared" si="9"/>
        <v>60759.27</v>
      </c>
    </row>
    <row r="547" spans="1:6" x14ac:dyDescent="0.25">
      <c r="B547" s="1" t="s">
        <v>39</v>
      </c>
      <c r="C547" s="1" t="s">
        <v>20</v>
      </c>
      <c r="D547" s="56">
        <v>429</v>
      </c>
      <c r="E547" s="40">
        <v>7.73</v>
      </c>
      <c r="F547" s="40">
        <f t="shared" si="9"/>
        <v>3316.17</v>
      </c>
    </row>
    <row r="548" spans="1:6" x14ac:dyDescent="0.25">
      <c r="B548" s="45" t="s">
        <v>78</v>
      </c>
      <c r="D548" s="56"/>
    </row>
    <row r="549" spans="1:6" x14ac:dyDescent="0.25">
      <c r="B549" s="46" t="s">
        <v>79</v>
      </c>
      <c r="D549" s="56"/>
    </row>
    <row r="550" spans="1:6" x14ac:dyDescent="0.25">
      <c r="B550" s="92" t="s">
        <v>80</v>
      </c>
      <c r="C550" s="1" t="s">
        <v>38</v>
      </c>
      <c r="D550" s="56">
        <v>17572</v>
      </c>
      <c r="E550" s="40">
        <v>64.38</v>
      </c>
      <c r="F550" s="40">
        <f t="shared" si="9"/>
        <v>1131285.3599999999</v>
      </c>
    </row>
    <row r="553" spans="1:6" s="49" customFormat="1" x14ac:dyDescent="0.25">
      <c r="A553" s="53">
        <v>3</v>
      </c>
      <c r="B553" s="48" t="s">
        <v>81</v>
      </c>
      <c r="C553" s="48"/>
      <c r="D553" s="56"/>
      <c r="E553" s="55"/>
      <c r="F553" s="55">
        <f>F555+F574</f>
        <v>11348250.75</v>
      </c>
    </row>
    <row r="554" spans="1:6" x14ac:dyDescent="0.25">
      <c r="D554" s="56"/>
    </row>
    <row r="555" spans="1:6" s="49" customFormat="1" x14ac:dyDescent="0.25">
      <c r="A555" s="54"/>
      <c r="B555" s="49" t="s">
        <v>82</v>
      </c>
      <c r="D555" s="56"/>
      <c r="E555" s="55"/>
      <c r="F555" s="55">
        <f>SUM(F557:F572)</f>
        <v>704503.59999999986</v>
      </c>
    </row>
    <row r="556" spans="1:6" x14ac:dyDescent="0.25">
      <c r="B556" s="1" t="s">
        <v>23</v>
      </c>
      <c r="D556" s="56"/>
    </row>
    <row r="557" spans="1:6" x14ac:dyDescent="0.25">
      <c r="B557" s="1" t="s">
        <v>24</v>
      </c>
      <c r="C557" s="1" t="s">
        <v>25</v>
      </c>
      <c r="D557" s="56">
        <v>869</v>
      </c>
      <c r="E557" s="40">
        <v>115.88</v>
      </c>
      <c r="F557" s="40">
        <f t="shared" ref="F557:F593" si="10">D557*E557</f>
        <v>100699.72</v>
      </c>
    </row>
    <row r="558" spans="1:6" x14ac:dyDescent="0.25">
      <c r="B558" s="1" t="s">
        <v>26</v>
      </c>
      <c r="C558" s="1" t="s">
        <v>20</v>
      </c>
      <c r="D558" s="56">
        <v>131</v>
      </c>
      <c r="E558" s="40">
        <v>154.5</v>
      </c>
      <c r="F558" s="40">
        <f t="shared" si="10"/>
        <v>20239.5</v>
      </c>
    </row>
    <row r="559" spans="1:6" x14ac:dyDescent="0.25">
      <c r="B559" s="1" t="s">
        <v>28</v>
      </c>
      <c r="C559" s="1" t="s">
        <v>25</v>
      </c>
      <c r="D559" s="56">
        <v>1130</v>
      </c>
      <c r="E559" s="40">
        <v>25.75</v>
      </c>
      <c r="F559" s="40">
        <f t="shared" si="10"/>
        <v>29097.5</v>
      </c>
    </row>
    <row r="560" spans="1:6" x14ac:dyDescent="0.25">
      <c r="B560" s="1" t="s">
        <v>29</v>
      </c>
      <c r="D560" s="56"/>
      <c r="F560" s="40">
        <f t="shared" si="10"/>
        <v>0</v>
      </c>
    </row>
    <row r="561" spans="1:6" x14ac:dyDescent="0.25">
      <c r="B561" s="1" t="s">
        <v>30</v>
      </c>
      <c r="C561" s="1" t="s">
        <v>20</v>
      </c>
      <c r="D561" s="56">
        <v>131</v>
      </c>
      <c r="E561" s="40">
        <v>206</v>
      </c>
      <c r="F561" s="40">
        <f t="shared" si="10"/>
        <v>26986</v>
      </c>
    </row>
    <row r="562" spans="1:6" x14ac:dyDescent="0.25">
      <c r="B562" s="1" t="s">
        <v>33</v>
      </c>
      <c r="D562" s="56"/>
      <c r="F562" s="40">
        <f t="shared" si="10"/>
        <v>0</v>
      </c>
    </row>
    <row r="563" spans="1:6" x14ac:dyDescent="0.25">
      <c r="B563" s="1" t="s">
        <v>34</v>
      </c>
      <c r="D563" s="56"/>
      <c r="F563" s="40">
        <f t="shared" si="10"/>
        <v>0</v>
      </c>
    </row>
    <row r="564" spans="1:6" x14ac:dyDescent="0.25">
      <c r="B564" s="1" t="s">
        <v>35</v>
      </c>
      <c r="C564" s="1" t="s">
        <v>25</v>
      </c>
      <c r="D564" s="56">
        <v>75</v>
      </c>
      <c r="E564" s="40">
        <v>1236</v>
      </c>
      <c r="F564" s="40">
        <f t="shared" si="10"/>
        <v>92700</v>
      </c>
    </row>
    <row r="565" spans="1:6" x14ac:dyDescent="0.25">
      <c r="B565" s="1" t="s">
        <v>36</v>
      </c>
      <c r="C565" s="1" t="s">
        <v>20</v>
      </c>
      <c r="D565" s="56">
        <v>26</v>
      </c>
      <c r="E565" s="40">
        <v>154.5</v>
      </c>
      <c r="F565" s="40">
        <f t="shared" si="10"/>
        <v>4017</v>
      </c>
    </row>
    <row r="566" spans="1:6" x14ac:dyDescent="0.25">
      <c r="B566" s="91" t="s">
        <v>37</v>
      </c>
      <c r="C566" s="1" t="s">
        <v>38</v>
      </c>
      <c r="D566" s="56">
        <v>8523</v>
      </c>
      <c r="E566" s="40">
        <v>12.88</v>
      </c>
      <c r="F566" s="40">
        <f t="shared" si="10"/>
        <v>109776.24</v>
      </c>
    </row>
    <row r="567" spans="1:6" x14ac:dyDescent="0.25">
      <c r="B567" s="1" t="s">
        <v>39</v>
      </c>
      <c r="C567" s="1" t="s">
        <v>20</v>
      </c>
      <c r="D567" s="56">
        <v>131</v>
      </c>
      <c r="E567" s="40">
        <v>7.73</v>
      </c>
      <c r="F567" s="40">
        <f t="shared" si="10"/>
        <v>1012.6300000000001</v>
      </c>
    </row>
    <row r="568" spans="1:6" x14ac:dyDescent="0.25">
      <c r="B568" s="1" t="s">
        <v>44</v>
      </c>
      <c r="D568" s="56"/>
      <c r="F568" s="40">
        <f t="shared" si="10"/>
        <v>0</v>
      </c>
    </row>
    <row r="569" spans="1:6" x14ac:dyDescent="0.25">
      <c r="B569" s="1" t="s">
        <v>45</v>
      </c>
      <c r="C569" s="1" t="s">
        <v>25</v>
      </c>
      <c r="D569" s="56">
        <v>92</v>
      </c>
      <c r="E569" s="40">
        <v>1236</v>
      </c>
      <c r="F569" s="40">
        <f t="shared" si="10"/>
        <v>113712</v>
      </c>
    </row>
    <row r="570" spans="1:6" x14ac:dyDescent="0.25">
      <c r="B570" s="1" t="s">
        <v>46</v>
      </c>
      <c r="C570" s="1" t="s">
        <v>20</v>
      </c>
      <c r="D570" s="56">
        <v>366</v>
      </c>
      <c r="E570" s="40">
        <v>167.38</v>
      </c>
      <c r="F570" s="40">
        <f t="shared" si="10"/>
        <v>61261.08</v>
      </c>
    </row>
    <row r="571" spans="1:6" x14ac:dyDescent="0.25">
      <c r="B571" s="91" t="s">
        <v>47</v>
      </c>
      <c r="C571" s="1" t="s">
        <v>38</v>
      </c>
      <c r="D571" s="56">
        <v>10818</v>
      </c>
      <c r="E571" s="40">
        <v>12.88</v>
      </c>
      <c r="F571" s="40">
        <f t="shared" si="10"/>
        <v>139335.84</v>
      </c>
    </row>
    <row r="572" spans="1:6" x14ac:dyDescent="0.25">
      <c r="B572" s="1" t="s">
        <v>39</v>
      </c>
      <c r="C572" s="1" t="s">
        <v>20</v>
      </c>
      <c r="D572" s="56">
        <v>733</v>
      </c>
      <c r="E572" s="40">
        <v>7.73</v>
      </c>
      <c r="F572" s="40">
        <f t="shared" si="10"/>
        <v>5666.09</v>
      </c>
    </row>
    <row r="573" spans="1:6" x14ac:dyDescent="0.25">
      <c r="D573" s="56"/>
    </row>
    <row r="574" spans="1:6" s="49" customFormat="1" x14ac:dyDescent="0.25">
      <c r="A574" s="54"/>
      <c r="B574" s="49" t="s">
        <v>83</v>
      </c>
      <c r="D574" s="56"/>
      <c r="E574" s="40"/>
      <c r="F574" s="55">
        <f>SUM(F576:F593)</f>
        <v>10643747.15</v>
      </c>
    </row>
    <row r="575" spans="1:6" x14ac:dyDescent="0.25">
      <c r="B575" s="1" t="s">
        <v>23</v>
      </c>
      <c r="D575" s="56"/>
    </row>
    <row r="576" spans="1:6" x14ac:dyDescent="0.25">
      <c r="B576" s="1" t="s">
        <v>24</v>
      </c>
      <c r="C576" s="1" t="s">
        <v>25</v>
      </c>
      <c r="D576" s="56">
        <v>2661</v>
      </c>
      <c r="E576" s="40">
        <v>115.88</v>
      </c>
      <c r="F576" s="40">
        <f t="shared" si="10"/>
        <v>308356.68</v>
      </c>
    </row>
    <row r="577" spans="2:6" x14ac:dyDescent="0.25">
      <c r="B577" s="1" t="s">
        <v>26</v>
      </c>
      <c r="C577" s="1" t="s">
        <v>20</v>
      </c>
      <c r="D577" s="56">
        <v>914</v>
      </c>
      <c r="E577" s="40">
        <v>154.5</v>
      </c>
      <c r="F577" s="40">
        <f t="shared" si="10"/>
        <v>141213</v>
      </c>
    </row>
    <row r="578" spans="2:6" x14ac:dyDescent="0.25">
      <c r="B578" s="1" t="s">
        <v>84</v>
      </c>
      <c r="C578" s="1" t="s">
        <v>25</v>
      </c>
      <c r="D578" s="56">
        <v>5000</v>
      </c>
      <c r="E578" s="40">
        <v>128.75</v>
      </c>
      <c r="F578" s="40">
        <f t="shared" si="10"/>
        <v>643750</v>
      </c>
    </row>
    <row r="579" spans="2:6" x14ac:dyDescent="0.25">
      <c r="B579" s="1" t="s">
        <v>28</v>
      </c>
      <c r="C579" s="1" t="s">
        <v>25</v>
      </c>
      <c r="D579" s="56">
        <v>3460</v>
      </c>
      <c r="E579" s="40">
        <v>25.75</v>
      </c>
      <c r="F579" s="40">
        <f t="shared" si="10"/>
        <v>89095</v>
      </c>
    </row>
    <row r="580" spans="2:6" x14ac:dyDescent="0.25">
      <c r="B580" s="1" t="s">
        <v>29</v>
      </c>
      <c r="D580" s="56"/>
    </row>
    <row r="581" spans="2:6" x14ac:dyDescent="0.25">
      <c r="B581" s="1" t="s">
        <v>30</v>
      </c>
      <c r="C581" s="1" t="s">
        <v>20</v>
      </c>
      <c r="D581" s="56">
        <v>914</v>
      </c>
      <c r="E581" s="40">
        <v>206</v>
      </c>
      <c r="F581" s="40">
        <f t="shared" si="10"/>
        <v>188284</v>
      </c>
    </row>
    <row r="582" spans="2:6" x14ac:dyDescent="0.25">
      <c r="B582" s="1" t="s">
        <v>85</v>
      </c>
      <c r="C582" s="1" t="s">
        <v>25</v>
      </c>
      <c r="D582" s="56">
        <v>6000</v>
      </c>
      <c r="E582" s="40">
        <v>1030</v>
      </c>
      <c r="F582" s="40">
        <f t="shared" si="10"/>
        <v>6180000</v>
      </c>
    </row>
    <row r="583" spans="2:6" x14ac:dyDescent="0.25">
      <c r="B583" s="1" t="s">
        <v>33</v>
      </c>
      <c r="D583" s="56"/>
    </row>
    <row r="584" spans="2:6" x14ac:dyDescent="0.25">
      <c r="B584" s="1" t="s">
        <v>34</v>
      </c>
      <c r="D584" s="56"/>
    </row>
    <row r="585" spans="2:6" x14ac:dyDescent="0.25">
      <c r="B585" s="1" t="s">
        <v>35</v>
      </c>
      <c r="C585" s="1" t="s">
        <v>25</v>
      </c>
      <c r="D585" s="56">
        <v>528</v>
      </c>
      <c r="E585" s="40">
        <v>1236</v>
      </c>
      <c r="F585" s="40">
        <f t="shared" si="10"/>
        <v>652608</v>
      </c>
    </row>
    <row r="586" spans="2:6" x14ac:dyDescent="0.25">
      <c r="B586" s="1" t="s">
        <v>36</v>
      </c>
      <c r="C586" s="1" t="s">
        <v>20</v>
      </c>
      <c r="D586" s="56">
        <v>507</v>
      </c>
      <c r="E586" s="40">
        <v>154.5</v>
      </c>
      <c r="F586" s="40">
        <f t="shared" si="10"/>
        <v>78331.5</v>
      </c>
    </row>
    <row r="587" spans="2:6" x14ac:dyDescent="0.25">
      <c r="B587" s="91" t="s">
        <v>37</v>
      </c>
      <c r="C587" s="1" t="s">
        <v>38</v>
      </c>
      <c r="D587" s="56">
        <v>36904</v>
      </c>
      <c r="E587" s="40">
        <v>12.88</v>
      </c>
      <c r="F587" s="40">
        <f t="shared" si="10"/>
        <v>475323.52</v>
      </c>
    </row>
    <row r="588" spans="2:6" x14ac:dyDescent="0.25">
      <c r="B588" s="1" t="s">
        <v>39</v>
      </c>
      <c r="C588" s="1" t="s">
        <v>20</v>
      </c>
      <c r="D588" s="56">
        <v>914</v>
      </c>
      <c r="E588" s="40">
        <v>7.73</v>
      </c>
      <c r="F588" s="40">
        <f t="shared" si="10"/>
        <v>7065.22</v>
      </c>
    </row>
    <row r="589" spans="2:6" x14ac:dyDescent="0.25">
      <c r="B589" s="1" t="s">
        <v>44</v>
      </c>
      <c r="D589" s="56"/>
    </row>
    <row r="590" spans="2:6" x14ac:dyDescent="0.25">
      <c r="B590" s="1" t="s">
        <v>45</v>
      </c>
      <c r="C590" s="1" t="s">
        <v>25</v>
      </c>
      <c r="D590" s="56">
        <v>570</v>
      </c>
      <c r="E590" s="40">
        <v>1236</v>
      </c>
      <c r="F590" s="40">
        <f t="shared" si="10"/>
        <v>704520</v>
      </c>
    </row>
    <row r="591" spans="2:6" x14ac:dyDescent="0.25">
      <c r="B591" s="1" t="s">
        <v>46</v>
      </c>
      <c r="C591" s="1" t="s">
        <v>20</v>
      </c>
      <c r="D591" s="56">
        <v>3097</v>
      </c>
      <c r="E591" s="40">
        <v>167.38</v>
      </c>
      <c r="F591" s="40">
        <f t="shared" si="10"/>
        <v>518375.86</v>
      </c>
    </row>
    <row r="592" spans="2:6" x14ac:dyDescent="0.25">
      <c r="B592" s="91" t="s">
        <v>47</v>
      </c>
      <c r="C592" s="1" t="s">
        <v>38</v>
      </c>
      <c r="D592" s="56">
        <v>49137</v>
      </c>
      <c r="E592" s="40">
        <v>12.88</v>
      </c>
      <c r="F592" s="40">
        <f t="shared" si="10"/>
        <v>632884.56000000006</v>
      </c>
    </row>
    <row r="593" spans="2:6" x14ac:dyDescent="0.25">
      <c r="B593" s="1" t="s">
        <v>39</v>
      </c>
      <c r="C593" s="1" t="s">
        <v>20</v>
      </c>
      <c r="D593" s="56">
        <v>3097</v>
      </c>
      <c r="E593" s="40">
        <v>7.73</v>
      </c>
      <c r="F593" s="40">
        <f t="shared" si="10"/>
        <v>23939.81</v>
      </c>
    </row>
    <row r="595" spans="2:6" ht="25.5" customHeight="1" x14ac:dyDescent="0.25"/>
    <row r="596" spans="2:6" x14ac:dyDescent="0.25">
      <c r="B596" s="49" t="s">
        <v>2365</v>
      </c>
      <c r="F596" s="55">
        <f>F9+F67+F553</f>
        <v>81695292.810000002</v>
      </c>
    </row>
  </sheetData>
  <pageMargins left="0.7" right="0.7" top="0.75" bottom="0.75" header="0.3" footer="0.3"/>
  <pageSetup paperSize="9" scale="86" orientation="portrait" horizontalDpi="4294967295" verticalDpi="4294967295" r:id="rId1"/>
  <rowBreaks count="3" manualBreakCount="3">
    <brk id="116" max="16383" man="1"/>
    <brk id="352" max="16383" man="1"/>
    <brk id="429"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5"/>
  <sheetViews>
    <sheetView view="pageBreakPreview" topLeftCell="A1425" zoomScale="60" zoomScaleNormal="100" workbookViewId="0">
      <selection activeCell="D1316" sqref="D1316"/>
    </sheetView>
  </sheetViews>
  <sheetFormatPr baseColWidth="10" defaultRowHeight="15" x14ac:dyDescent="0.25"/>
  <cols>
    <col min="1" max="1" width="15.5703125" bestFit="1" customWidth="1"/>
    <col min="2" max="2" width="6.5703125" customWidth="1"/>
    <col min="3" max="3" width="3.7109375" customWidth="1"/>
    <col min="4" max="4" width="66.85546875" customWidth="1"/>
    <col min="5" max="5" width="8.7109375" customWidth="1"/>
    <col min="6" max="6" width="21.7109375" style="79" customWidth="1"/>
    <col min="7" max="7" width="10.85546875" customWidth="1"/>
  </cols>
  <sheetData>
    <row r="1" spans="1:7" x14ac:dyDescent="0.25">
      <c r="A1" s="2" t="s">
        <v>86</v>
      </c>
      <c r="B1" s="3"/>
      <c r="C1" s="3"/>
      <c r="D1" s="3"/>
      <c r="E1" s="3"/>
      <c r="F1" s="69"/>
      <c r="G1" s="3"/>
    </row>
    <row r="2" spans="1:7" ht="18.75" x14ac:dyDescent="0.25">
      <c r="A2" s="4" t="s">
        <v>87</v>
      </c>
      <c r="B2" s="5"/>
      <c r="C2" s="5"/>
      <c r="D2" s="5"/>
      <c r="E2" s="5"/>
      <c r="F2" s="70"/>
      <c r="G2" s="5"/>
    </row>
    <row r="3" spans="1:7" ht="18.75" x14ac:dyDescent="0.25">
      <c r="A3" s="4"/>
      <c r="B3" s="5"/>
      <c r="C3" s="5"/>
      <c r="D3" s="5"/>
      <c r="E3" s="5"/>
      <c r="F3" s="70"/>
      <c r="G3" s="5"/>
    </row>
    <row r="4" spans="1:7" ht="33.75" x14ac:dyDescent="0.25">
      <c r="A4" s="4"/>
      <c r="B4" s="5"/>
      <c r="C4" s="5"/>
      <c r="D4" s="90" t="s">
        <v>2380</v>
      </c>
      <c r="E4" s="5"/>
      <c r="F4" s="70"/>
      <c r="G4" s="5"/>
    </row>
    <row r="5" spans="1:7" ht="18.75" x14ac:dyDescent="0.25">
      <c r="A5" s="4"/>
      <c r="B5" s="5"/>
      <c r="C5" s="5"/>
      <c r="D5" s="5"/>
      <c r="E5" s="5"/>
      <c r="F5" s="70"/>
      <c r="G5" s="5"/>
    </row>
    <row r="6" spans="1:7" x14ac:dyDescent="0.25">
      <c r="A6" s="6" t="s">
        <v>88</v>
      </c>
      <c r="B6" s="6" t="s">
        <v>89</v>
      </c>
      <c r="C6" s="6" t="s">
        <v>90</v>
      </c>
      <c r="D6" s="7" t="s">
        <v>91</v>
      </c>
      <c r="E6" s="8" t="s">
        <v>92</v>
      </c>
      <c r="F6" s="71" t="s">
        <v>93</v>
      </c>
      <c r="G6" s="8" t="s">
        <v>94</v>
      </c>
    </row>
    <row r="7" spans="1:7" x14ac:dyDescent="0.25">
      <c r="A7" s="9" t="s">
        <v>95</v>
      </c>
      <c r="B7" s="9" t="s">
        <v>96</v>
      </c>
      <c r="C7" s="9" t="s">
        <v>97</v>
      </c>
      <c r="D7" s="10" t="s">
        <v>98</v>
      </c>
      <c r="E7" s="11">
        <f>E63</f>
        <v>1</v>
      </c>
      <c r="F7" s="72">
        <f>F63</f>
        <v>2298560.35</v>
      </c>
      <c r="G7" s="12">
        <f>G63</f>
        <v>2298560.35</v>
      </c>
    </row>
    <row r="8" spans="1:7" x14ac:dyDescent="0.25">
      <c r="A8" s="13" t="s">
        <v>99</v>
      </c>
      <c r="B8" s="13" t="s">
        <v>96</v>
      </c>
      <c r="C8" s="13" t="s">
        <v>97</v>
      </c>
      <c r="D8" s="14" t="s">
        <v>100</v>
      </c>
      <c r="E8" s="12">
        <f>E11</f>
        <v>1</v>
      </c>
      <c r="F8" s="72">
        <f>F11</f>
        <v>411600</v>
      </c>
      <c r="G8" s="12">
        <f>G11</f>
        <v>411600</v>
      </c>
    </row>
    <row r="9" spans="1:7" x14ac:dyDescent="0.25">
      <c r="A9" s="15" t="s">
        <v>101</v>
      </c>
      <c r="B9" s="15" t="s">
        <v>102</v>
      </c>
      <c r="C9" s="15" t="s">
        <v>103</v>
      </c>
      <c r="D9" s="16" t="s">
        <v>104</v>
      </c>
      <c r="E9" s="17">
        <v>1</v>
      </c>
      <c r="F9" s="73">
        <v>411600</v>
      </c>
      <c r="G9" s="18">
        <f>ROUND(E9*F9,2)</f>
        <v>411600</v>
      </c>
    </row>
    <row r="10" spans="1:7" s="20" customFormat="1" ht="78.75" x14ac:dyDescent="0.25">
      <c r="A10" s="19"/>
      <c r="B10" s="19"/>
      <c r="C10" s="19"/>
      <c r="D10" s="19" t="s">
        <v>2376</v>
      </c>
      <c r="E10" s="19"/>
      <c r="F10" s="74"/>
      <c r="G10" s="19"/>
    </row>
    <row r="11" spans="1:7" x14ac:dyDescent="0.25">
      <c r="A11" s="21"/>
      <c r="B11" s="21"/>
      <c r="C11" s="21"/>
      <c r="D11" s="22" t="s">
        <v>105</v>
      </c>
      <c r="E11" s="17">
        <v>1</v>
      </c>
      <c r="F11" s="72">
        <f>G9</f>
        <v>411600</v>
      </c>
      <c r="G11" s="12">
        <f>ROUND(F11*E11,2)</f>
        <v>411600</v>
      </c>
    </row>
    <row r="12" spans="1:7" ht="0.95" customHeight="1" x14ac:dyDescent="0.25">
      <c r="A12" s="23"/>
      <c r="B12" s="23"/>
      <c r="C12" s="23"/>
      <c r="D12" s="24"/>
      <c r="E12" s="23"/>
      <c r="F12" s="75"/>
      <c r="G12" s="23"/>
    </row>
    <row r="13" spans="1:7" x14ac:dyDescent="0.25">
      <c r="A13" s="13" t="s">
        <v>106</v>
      </c>
      <c r="B13" s="13" t="s">
        <v>96</v>
      </c>
      <c r="C13" s="13" t="s">
        <v>97</v>
      </c>
      <c r="D13" s="14" t="s">
        <v>107</v>
      </c>
      <c r="E13" s="12">
        <f>E19</f>
        <v>1</v>
      </c>
      <c r="F13" s="72">
        <f>F19</f>
        <v>72030</v>
      </c>
      <c r="G13" s="12">
        <f>G19</f>
        <v>72030</v>
      </c>
    </row>
    <row r="14" spans="1:7" x14ac:dyDescent="0.25">
      <c r="A14" s="13" t="s">
        <v>108</v>
      </c>
      <c r="B14" s="13" t="s">
        <v>96</v>
      </c>
      <c r="C14" s="13" t="s">
        <v>97</v>
      </c>
      <c r="D14" s="14" t="s">
        <v>109</v>
      </c>
      <c r="E14" s="12">
        <f>E17</f>
        <v>1</v>
      </c>
      <c r="F14" s="72">
        <f>F17</f>
        <v>72030</v>
      </c>
      <c r="G14" s="12">
        <f>G17</f>
        <v>72030</v>
      </c>
    </row>
    <row r="15" spans="1:7" x14ac:dyDescent="0.25">
      <c r="A15" s="15" t="s">
        <v>110</v>
      </c>
      <c r="B15" s="15" t="s">
        <v>102</v>
      </c>
      <c r="C15" s="15" t="s">
        <v>111</v>
      </c>
      <c r="D15" s="16" t="s">
        <v>112</v>
      </c>
      <c r="E15" s="17">
        <v>3</v>
      </c>
      <c r="F15" s="61">
        <v>24010</v>
      </c>
      <c r="G15" s="18">
        <f>ROUND(E15*F15,2)</f>
        <v>72030</v>
      </c>
    </row>
    <row r="16" spans="1:7" s="20" customFormat="1" ht="124.5" customHeight="1" x14ac:dyDescent="0.25">
      <c r="A16" s="19"/>
      <c r="B16" s="19"/>
      <c r="C16" s="19"/>
      <c r="D16" s="19" t="s">
        <v>113</v>
      </c>
      <c r="E16" s="19"/>
      <c r="F16" s="74"/>
      <c r="G16" s="19"/>
    </row>
    <row r="17" spans="1:7" x14ac:dyDescent="0.25">
      <c r="A17" s="21"/>
      <c r="B17" s="21"/>
      <c r="C17" s="21"/>
      <c r="D17" s="22" t="s">
        <v>114</v>
      </c>
      <c r="E17" s="17">
        <v>1</v>
      </c>
      <c r="F17" s="72">
        <f>G15</f>
        <v>72030</v>
      </c>
      <c r="G17" s="12">
        <f>ROUND(F17*E17,2)</f>
        <v>72030</v>
      </c>
    </row>
    <row r="18" spans="1:7" ht="0.95" customHeight="1" x14ac:dyDescent="0.25">
      <c r="A18" s="23"/>
      <c r="B18" s="23"/>
      <c r="C18" s="23"/>
      <c r="D18" s="24"/>
      <c r="E18" s="23"/>
      <c r="F18" s="75"/>
      <c r="G18" s="23"/>
    </row>
    <row r="19" spans="1:7" x14ac:dyDescent="0.25">
      <c r="A19" s="21"/>
      <c r="B19" s="21"/>
      <c r="C19" s="21"/>
      <c r="D19" s="22" t="s">
        <v>115</v>
      </c>
      <c r="E19" s="17">
        <v>1</v>
      </c>
      <c r="F19" s="72">
        <f>G17</f>
        <v>72030</v>
      </c>
      <c r="G19" s="12">
        <f>ROUND(F19*E19,2)</f>
        <v>72030</v>
      </c>
    </row>
    <row r="20" spans="1:7" ht="0.95" customHeight="1" x14ac:dyDescent="0.25">
      <c r="A20" s="23"/>
      <c r="B20" s="23"/>
      <c r="C20" s="23"/>
      <c r="D20" s="24"/>
      <c r="E20" s="23"/>
      <c r="F20" s="75"/>
      <c r="G20" s="23"/>
    </row>
    <row r="21" spans="1:7" x14ac:dyDescent="0.25">
      <c r="A21" s="13" t="s">
        <v>116</v>
      </c>
      <c r="B21" s="13" t="s">
        <v>96</v>
      </c>
      <c r="C21" s="13" t="s">
        <v>97</v>
      </c>
      <c r="D21" s="14" t="s">
        <v>117</v>
      </c>
      <c r="E21" s="12">
        <f>E61</f>
        <v>1</v>
      </c>
      <c r="F21" s="72">
        <f>F61</f>
        <v>1814930.35</v>
      </c>
      <c r="G21" s="12">
        <f>G61</f>
        <v>1814930.35</v>
      </c>
    </row>
    <row r="22" spans="1:7" x14ac:dyDescent="0.25">
      <c r="A22" s="13" t="s">
        <v>118</v>
      </c>
      <c r="B22" s="13" t="s">
        <v>96</v>
      </c>
      <c r="C22" s="13" t="s">
        <v>97</v>
      </c>
      <c r="D22" s="14" t="s">
        <v>109</v>
      </c>
      <c r="E22" s="12">
        <f>E33</f>
        <v>1</v>
      </c>
      <c r="F22" s="72">
        <f>F33</f>
        <v>364660.12</v>
      </c>
      <c r="G22" s="12">
        <f>G33</f>
        <v>364660.12</v>
      </c>
    </row>
    <row r="23" spans="1:7" x14ac:dyDescent="0.25">
      <c r="A23" s="15" t="s">
        <v>119</v>
      </c>
      <c r="B23" s="15" t="s">
        <v>102</v>
      </c>
      <c r="C23" s="15" t="s">
        <v>111</v>
      </c>
      <c r="D23" s="16" t="s">
        <v>120</v>
      </c>
      <c r="E23" s="17">
        <v>2</v>
      </c>
      <c r="F23" s="61">
        <v>55833.54</v>
      </c>
      <c r="G23" s="18">
        <f>ROUND(E23*F23,2)</f>
        <v>111667.08</v>
      </c>
    </row>
    <row r="24" spans="1:7" s="20" customFormat="1" ht="67.5" x14ac:dyDescent="0.25">
      <c r="A24" s="19"/>
      <c r="B24" s="19"/>
      <c r="C24" s="19"/>
      <c r="D24" s="19" t="s">
        <v>121</v>
      </c>
      <c r="E24" s="19"/>
      <c r="F24" s="74"/>
      <c r="G24" s="19"/>
    </row>
    <row r="25" spans="1:7" x14ac:dyDescent="0.25">
      <c r="A25" s="15" t="s">
        <v>122</v>
      </c>
      <c r="B25" s="15" t="s">
        <v>102</v>
      </c>
      <c r="C25" s="15" t="s">
        <v>111</v>
      </c>
      <c r="D25" s="16" t="s">
        <v>123</v>
      </c>
      <c r="E25" s="17">
        <v>1</v>
      </c>
      <c r="F25" s="61">
        <v>39092.99</v>
      </c>
      <c r="G25" s="18">
        <f>ROUND(E25*F25,2)</f>
        <v>39092.99</v>
      </c>
    </row>
    <row r="26" spans="1:7" s="20" customFormat="1" ht="45" x14ac:dyDescent="0.25">
      <c r="A26" s="19"/>
      <c r="B26" s="19"/>
      <c r="C26" s="19"/>
      <c r="D26" s="19" t="s">
        <v>124</v>
      </c>
      <c r="E26" s="19"/>
      <c r="F26" s="74"/>
      <c r="G26" s="19"/>
    </row>
    <row r="27" spans="1:7" x14ac:dyDescent="0.25">
      <c r="A27" s="15" t="s">
        <v>125</v>
      </c>
      <c r="B27" s="15" t="s">
        <v>102</v>
      </c>
      <c r="C27" s="15" t="s">
        <v>111</v>
      </c>
      <c r="D27" s="16" t="s">
        <v>126</v>
      </c>
      <c r="E27" s="17">
        <v>1</v>
      </c>
      <c r="F27" s="61">
        <v>13616.76</v>
      </c>
      <c r="G27" s="18">
        <f>ROUND(E27*F27,2)</f>
        <v>13616.76</v>
      </c>
    </row>
    <row r="28" spans="1:7" s="20" customFormat="1" ht="33.75" x14ac:dyDescent="0.25">
      <c r="A28" s="19"/>
      <c r="B28" s="19"/>
      <c r="C28" s="19"/>
      <c r="D28" s="19" t="s">
        <v>127</v>
      </c>
      <c r="E28" s="19"/>
      <c r="F28" s="74"/>
      <c r="G28" s="19"/>
    </row>
    <row r="29" spans="1:7" x14ac:dyDescent="0.25">
      <c r="A29" s="15" t="s">
        <v>128</v>
      </c>
      <c r="B29" s="15" t="s">
        <v>102</v>
      </c>
      <c r="C29" s="15" t="s">
        <v>111</v>
      </c>
      <c r="D29" s="16" t="s">
        <v>129</v>
      </c>
      <c r="E29" s="17">
        <v>1</v>
      </c>
      <c r="F29" s="61">
        <v>134709.15</v>
      </c>
      <c r="G29" s="18">
        <f>ROUND(E29*F29,2)</f>
        <v>134709.15</v>
      </c>
    </row>
    <row r="30" spans="1:7" s="20" customFormat="1" ht="56.25" x14ac:dyDescent="0.25">
      <c r="A30" s="19"/>
      <c r="B30" s="19"/>
      <c r="C30" s="19"/>
      <c r="D30" s="19" t="s">
        <v>130</v>
      </c>
      <c r="E30" s="19"/>
      <c r="F30" s="74"/>
      <c r="G30" s="19"/>
    </row>
    <row r="31" spans="1:7" x14ac:dyDescent="0.25">
      <c r="A31" s="15" t="s">
        <v>131</v>
      </c>
      <c r="B31" s="15" t="s">
        <v>102</v>
      </c>
      <c r="C31" s="15" t="s">
        <v>111</v>
      </c>
      <c r="D31" s="16" t="s">
        <v>132</v>
      </c>
      <c r="E31" s="17">
        <v>1</v>
      </c>
      <c r="F31" s="61">
        <v>65574.14</v>
      </c>
      <c r="G31" s="18">
        <f>ROUND(E31*F31,2)</f>
        <v>65574.14</v>
      </c>
    </row>
    <row r="32" spans="1:7" s="20" customFormat="1" ht="45" x14ac:dyDescent="0.25">
      <c r="A32" s="19"/>
      <c r="B32" s="19"/>
      <c r="C32" s="19"/>
      <c r="D32" s="19" t="s">
        <v>133</v>
      </c>
      <c r="E32" s="19"/>
      <c r="F32" s="74"/>
      <c r="G32" s="19"/>
    </row>
    <row r="33" spans="1:7" x14ac:dyDescent="0.25">
      <c r="A33" s="21"/>
      <c r="B33" s="21"/>
      <c r="C33" s="21"/>
      <c r="D33" s="22" t="s">
        <v>134</v>
      </c>
      <c r="E33" s="17">
        <v>1</v>
      </c>
      <c r="F33" s="72">
        <f>G23+G25+G27+G29+G31</f>
        <v>364660.12</v>
      </c>
      <c r="G33" s="12">
        <f>ROUND(F33*E33,2)</f>
        <v>364660.12</v>
      </c>
    </row>
    <row r="34" spans="1:7" ht="0.95" customHeight="1" x14ac:dyDescent="0.25">
      <c r="A34" s="23"/>
      <c r="B34" s="23"/>
      <c r="C34" s="23"/>
      <c r="D34" s="24"/>
      <c r="E34" s="23"/>
      <c r="F34" s="75"/>
      <c r="G34" s="23"/>
    </row>
    <row r="35" spans="1:7" x14ac:dyDescent="0.25">
      <c r="A35" s="13" t="s">
        <v>135</v>
      </c>
      <c r="B35" s="13" t="s">
        <v>96</v>
      </c>
      <c r="C35" s="13" t="s">
        <v>97</v>
      </c>
      <c r="D35" s="14" t="s">
        <v>136</v>
      </c>
      <c r="E35" s="12">
        <f>E40</f>
        <v>1</v>
      </c>
      <c r="F35" s="72">
        <f>F40</f>
        <v>1166200</v>
      </c>
      <c r="G35" s="12">
        <f>G40</f>
        <v>1166200</v>
      </c>
    </row>
    <row r="36" spans="1:7" x14ac:dyDescent="0.25">
      <c r="A36" s="15" t="s">
        <v>137</v>
      </c>
      <c r="B36" s="15" t="s">
        <v>102</v>
      </c>
      <c r="C36" s="15" t="s">
        <v>111</v>
      </c>
      <c r="D36" s="93" t="s">
        <v>138</v>
      </c>
      <c r="E36" s="17">
        <v>2</v>
      </c>
      <c r="F36" s="61">
        <v>445900</v>
      </c>
      <c r="G36" s="18">
        <f>ROUND(E36*F36,2)</f>
        <v>891800</v>
      </c>
    </row>
    <row r="37" spans="1:7" s="20" customFormat="1" ht="228.75" customHeight="1" x14ac:dyDescent="0.25">
      <c r="A37" s="19"/>
      <c r="B37" s="19"/>
      <c r="C37" s="19"/>
      <c r="D37" s="94" t="s">
        <v>2377</v>
      </c>
      <c r="E37" s="19"/>
      <c r="F37" s="74"/>
      <c r="G37" s="19"/>
    </row>
    <row r="38" spans="1:7" x14ac:dyDescent="0.25">
      <c r="A38" s="15" t="s">
        <v>139</v>
      </c>
      <c r="B38" s="15" t="s">
        <v>102</v>
      </c>
      <c r="C38" s="15" t="s">
        <v>140</v>
      </c>
      <c r="D38" s="93" t="s">
        <v>141</v>
      </c>
      <c r="E38" s="17">
        <v>2</v>
      </c>
      <c r="F38" s="61">
        <v>137200</v>
      </c>
      <c r="G38" s="18">
        <f>ROUND(E38*F38,2)</f>
        <v>274400</v>
      </c>
    </row>
    <row r="39" spans="1:7" s="20" customFormat="1" ht="33.75" x14ac:dyDescent="0.25">
      <c r="A39" s="19"/>
      <c r="B39" s="19"/>
      <c r="C39" s="19"/>
      <c r="D39" s="94" t="s">
        <v>142</v>
      </c>
      <c r="E39" s="19"/>
      <c r="F39" s="74"/>
      <c r="G39" s="19"/>
    </row>
    <row r="40" spans="1:7" x14ac:dyDescent="0.25">
      <c r="A40" s="21"/>
      <c r="B40" s="21"/>
      <c r="C40" s="21"/>
      <c r="D40" s="22" t="s">
        <v>143</v>
      </c>
      <c r="E40" s="17">
        <v>1</v>
      </c>
      <c r="F40" s="72">
        <f>G36+G38</f>
        <v>1166200</v>
      </c>
      <c r="G40" s="12">
        <f>ROUND(F40*E40,2)</f>
        <v>1166200</v>
      </c>
    </row>
    <row r="41" spans="1:7" ht="0.95" customHeight="1" x14ac:dyDescent="0.25">
      <c r="A41" s="23"/>
      <c r="B41" s="23"/>
      <c r="C41" s="23"/>
      <c r="D41" s="24"/>
      <c r="E41" s="23"/>
      <c r="F41" s="75"/>
      <c r="G41" s="23"/>
    </row>
    <row r="42" spans="1:7" x14ac:dyDescent="0.25">
      <c r="A42" s="13" t="s">
        <v>144</v>
      </c>
      <c r="B42" s="13" t="s">
        <v>96</v>
      </c>
      <c r="C42" s="13" t="s">
        <v>97</v>
      </c>
      <c r="D42" s="14" t="s">
        <v>145</v>
      </c>
      <c r="E42" s="12">
        <f>E59</f>
        <v>1</v>
      </c>
      <c r="F42" s="72">
        <f>F59</f>
        <v>284070.23</v>
      </c>
      <c r="G42" s="12">
        <f>G59</f>
        <v>284070.23</v>
      </c>
    </row>
    <row r="43" spans="1:7" x14ac:dyDescent="0.25">
      <c r="A43" s="15" t="s">
        <v>146</v>
      </c>
      <c r="B43" s="15" t="s">
        <v>102</v>
      </c>
      <c r="C43" s="15" t="s">
        <v>111</v>
      </c>
      <c r="D43" s="93" t="s">
        <v>147</v>
      </c>
      <c r="E43" s="17">
        <v>1</v>
      </c>
      <c r="F43" s="61">
        <v>102512.77</v>
      </c>
      <c r="G43" s="18">
        <f>ROUND(E43*F43,2)</f>
        <v>102512.77</v>
      </c>
    </row>
    <row r="44" spans="1:7" s="20" customFormat="1" ht="22.5" x14ac:dyDescent="0.25">
      <c r="A44" s="19"/>
      <c r="B44" s="19"/>
      <c r="C44" s="19"/>
      <c r="D44" s="94" t="s">
        <v>148</v>
      </c>
      <c r="E44" s="19"/>
      <c r="F44" s="74"/>
      <c r="G44" s="19"/>
    </row>
    <row r="45" spans="1:7" x14ac:dyDescent="0.25">
      <c r="A45" s="15" t="s">
        <v>149</v>
      </c>
      <c r="B45" s="15" t="s">
        <v>102</v>
      </c>
      <c r="C45" s="15" t="s">
        <v>111</v>
      </c>
      <c r="D45" s="16" t="s">
        <v>150</v>
      </c>
      <c r="E45" s="17">
        <v>2</v>
      </c>
      <c r="F45" s="61">
        <v>34257.160000000003</v>
      </c>
      <c r="G45" s="18">
        <f>ROUND(E45*F45,2)</f>
        <v>68514.320000000007</v>
      </c>
    </row>
    <row r="46" spans="1:7" s="20" customFormat="1" ht="67.5" x14ac:dyDescent="0.25">
      <c r="A46" s="19"/>
      <c r="B46" s="19"/>
      <c r="C46" s="19"/>
      <c r="D46" s="19" t="s">
        <v>151</v>
      </c>
      <c r="E46" s="19"/>
      <c r="F46" s="74"/>
      <c r="G46" s="19"/>
    </row>
    <row r="47" spans="1:7" x14ac:dyDescent="0.25">
      <c r="A47" s="15" t="s">
        <v>152</v>
      </c>
      <c r="B47" s="15" t="s">
        <v>102</v>
      </c>
      <c r="C47" s="15" t="s">
        <v>111</v>
      </c>
      <c r="D47" s="16" t="s">
        <v>153</v>
      </c>
      <c r="E47" s="17">
        <v>1</v>
      </c>
      <c r="F47" s="61">
        <v>3118</v>
      </c>
      <c r="G47" s="18">
        <f>ROUND(E47*F47,2)</f>
        <v>3118</v>
      </c>
    </row>
    <row r="48" spans="1:7" s="20" customFormat="1" ht="45" x14ac:dyDescent="0.25">
      <c r="A48" s="19"/>
      <c r="B48" s="19"/>
      <c r="C48" s="19"/>
      <c r="D48" s="19" t="s">
        <v>154</v>
      </c>
      <c r="E48" s="19"/>
      <c r="F48" s="74"/>
      <c r="G48" s="19"/>
    </row>
    <row r="49" spans="1:7" x14ac:dyDescent="0.25">
      <c r="A49" s="15" t="s">
        <v>155</v>
      </c>
      <c r="B49" s="15" t="s">
        <v>102</v>
      </c>
      <c r="C49" s="15" t="s">
        <v>103</v>
      </c>
      <c r="D49" s="16" t="s">
        <v>156</v>
      </c>
      <c r="E49" s="17">
        <v>1</v>
      </c>
      <c r="F49" s="61">
        <v>3068.86</v>
      </c>
      <c r="G49" s="18">
        <f>ROUND(E49*F49,2)</f>
        <v>3068.86</v>
      </c>
    </row>
    <row r="50" spans="1:7" x14ac:dyDescent="0.25">
      <c r="A50" s="21"/>
      <c r="B50" s="21"/>
      <c r="C50" s="21"/>
      <c r="D50" s="19" t="s">
        <v>157</v>
      </c>
      <c r="E50" s="21"/>
      <c r="F50" s="76"/>
      <c r="G50" s="21"/>
    </row>
    <row r="51" spans="1:7" x14ac:dyDescent="0.25">
      <c r="A51" s="15" t="s">
        <v>158</v>
      </c>
      <c r="B51" s="15" t="s">
        <v>102</v>
      </c>
      <c r="C51" s="15" t="s">
        <v>159</v>
      </c>
      <c r="D51" s="16" t="s">
        <v>160</v>
      </c>
      <c r="E51" s="17">
        <v>18</v>
      </c>
      <c r="F51" s="61">
        <v>32.1</v>
      </c>
      <c r="G51" s="18">
        <f>ROUND(E51*F51,2)</f>
        <v>577.79999999999995</v>
      </c>
    </row>
    <row r="52" spans="1:7" ht="33.75" x14ac:dyDescent="0.25">
      <c r="A52" s="21"/>
      <c r="B52" s="21"/>
      <c r="C52" s="21"/>
      <c r="D52" s="19" t="s">
        <v>161</v>
      </c>
      <c r="E52" s="21"/>
      <c r="F52" s="76"/>
      <c r="G52" s="21"/>
    </row>
    <row r="53" spans="1:7" x14ac:dyDescent="0.25">
      <c r="A53" s="15" t="s">
        <v>162</v>
      </c>
      <c r="B53" s="15" t="s">
        <v>102</v>
      </c>
      <c r="C53" s="15" t="s">
        <v>159</v>
      </c>
      <c r="D53" s="16" t="s">
        <v>163</v>
      </c>
      <c r="E53" s="17">
        <v>18</v>
      </c>
      <c r="F53" s="61">
        <v>25.91</v>
      </c>
      <c r="G53" s="18">
        <f>ROUND(E53*F53,2)</f>
        <v>466.38</v>
      </c>
    </row>
    <row r="54" spans="1:7" ht="33.75" x14ac:dyDescent="0.25">
      <c r="A54" s="21"/>
      <c r="B54" s="21"/>
      <c r="C54" s="21"/>
      <c r="D54" s="19" t="s">
        <v>164</v>
      </c>
      <c r="E54" s="21"/>
      <c r="F54" s="76"/>
      <c r="G54" s="21"/>
    </row>
    <row r="55" spans="1:7" x14ac:dyDescent="0.25">
      <c r="A55" s="15" t="s">
        <v>165</v>
      </c>
      <c r="B55" s="15" t="s">
        <v>102</v>
      </c>
      <c r="C55" s="15" t="s">
        <v>159</v>
      </c>
      <c r="D55" s="16" t="s">
        <v>166</v>
      </c>
      <c r="E55" s="17">
        <v>30</v>
      </c>
      <c r="F55" s="61">
        <v>308.7</v>
      </c>
      <c r="G55" s="18">
        <f>ROUND(E55*F55,2)</f>
        <v>9261</v>
      </c>
    </row>
    <row r="56" spans="1:7" ht="33.75" x14ac:dyDescent="0.25">
      <c r="A56" s="21"/>
      <c r="B56" s="21"/>
      <c r="C56" s="21"/>
      <c r="D56" s="19" t="s">
        <v>167</v>
      </c>
      <c r="E56" s="21"/>
      <c r="F56" s="76"/>
      <c r="G56" s="21"/>
    </row>
    <row r="57" spans="1:7" x14ac:dyDescent="0.25">
      <c r="A57" s="15" t="s">
        <v>168</v>
      </c>
      <c r="B57" s="15" t="s">
        <v>102</v>
      </c>
      <c r="C57" s="15" t="s">
        <v>111</v>
      </c>
      <c r="D57" s="16" t="s">
        <v>169</v>
      </c>
      <c r="E57" s="17">
        <v>45</v>
      </c>
      <c r="F57" s="61">
        <v>2145.58</v>
      </c>
      <c r="G57" s="18">
        <f>ROUND(E57*F57,2)</f>
        <v>96551.1</v>
      </c>
    </row>
    <row r="58" spans="1:7" s="20" customFormat="1" ht="56.25" x14ac:dyDescent="0.25">
      <c r="A58" s="19"/>
      <c r="B58" s="19"/>
      <c r="C58" s="19"/>
      <c r="D58" s="19" t="s">
        <v>170</v>
      </c>
      <c r="E58" s="19"/>
      <c r="F58" s="74"/>
      <c r="G58" s="19"/>
    </row>
    <row r="59" spans="1:7" x14ac:dyDescent="0.25">
      <c r="A59" s="21"/>
      <c r="B59" s="21"/>
      <c r="C59" s="21"/>
      <c r="D59" s="22" t="s">
        <v>171</v>
      </c>
      <c r="E59" s="17">
        <v>1</v>
      </c>
      <c r="F59" s="72">
        <f>G43+G45+G47+G49+G51+G53+G55+G57</f>
        <v>284070.23</v>
      </c>
      <c r="G59" s="12">
        <f>ROUND(F59*E59,2)</f>
        <v>284070.23</v>
      </c>
    </row>
    <row r="60" spans="1:7" ht="0.95" customHeight="1" x14ac:dyDescent="0.25">
      <c r="A60" s="23"/>
      <c r="B60" s="23"/>
      <c r="C60" s="23"/>
      <c r="D60" s="24"/>
      <c r="E60" s="23"/>
      <c r="F60" s="75"/>
      <c r="G60" s="23"/>
    </row>
    <row r="61" spans="1:7" x14ac:dyDescent="0.25">
      <c r="A61" s="21"/>
      <c r="B61" s="21"/>
      <c r="C61" s="21"/>
      <c r="D61" s="22" t="s">
        <v>172</v>
      </c>
      <c r="E61" s="17">
        <v>1</v>
      </c>
      <c r="F61" s="72">
        <f>G33+G40+G59</f>
        <v>1814930.35</v>
      </c>
      <c r="G61" s="12">
        <f>ROUND(F61*E61,2)</f>
        <v>1814930.35</v>
      </c>
    </row>
    <row r="62" spans="1:7" ht="0.95" customHeight="1" x14ac:dyDescent="0.25">
      <c r="A62" s="23"/>
      <c r="B62" s="23"/>
      <c r="C62" s="23"/>
      <c r="D62" s="24"/>
      <c r="E62" s="23"/>
      <c r="F62" s="75"/>
      <c r="G62" s="23"/>
    </row>
    <row r="63" spans="1:7" x14ac:dyDescent="0.25">
      <c r="A63" s="21"/>
      <c r="B63" s="21"/>
      <c r="C63" s="21"/>
      <c r="D63" s="22" t="s">
        <v>173</v>
      </c>
      <c r="E63" s="25">
        <v>1</v>
      </c>
      <c r="F63" s="72">
        <f>G11+G19+G61</f>
        <v>2298560.35</v>
      </c>
      <c r="G63" s="12">
        <f>ROUND(F63*E63,2)</f>
        <v>2298560.35</v>
      </c>
    </row>
    <row r="64" spans="1:7" ht="0.95" customHeight="1" x14ac:dyDescent="0.25">
      <c r="A64" s="23"/>
      <c r="B64" s="23"/>
      <c r="C64" s="23"/>
      <c r="D64" s="24"/>
      <c r="E64" s="23"/>
      <c r="F64" s="75"/>
      <c r="G64" s="23"/>
    </row>
    <row r="65" spans="1:7" x14ac:dyDescent="0.25">
      <c r="A65" s="9" t="s">
        <v>174</v>
      </c>
      <c r="B65" s="9" t="s">
        <v>96</v>
      </c>
      <c r="C65" s="9" t="s">
        <v>97</v>
      </c>
      <c r="D65" s="10" t="s">
        <v>175</v>
      </c>
      <c r="E65" s="11">
        <f>E401</f>
        <v>1</v>
      </c>
      <c r="F65" s="72">
        <f>F401</f>
        <v>38111056.25</v>
      </c>
      <c r="G65" s="12">
        <f>G401</f>
        <v>38111056.25</v>
      </c>
    </row>
    <row r="66" spans="1:7" x14ac:dyDescent="0.25">
      <c r="A66" s="13" t="s">
        <v>176</v>
      </c>
      <c r="B66" s="13" t="s">
        <v>96</v>
      </c>
      <c r="C66" s="13" t="s">
        <v>97</v>
      </c>
      <c r="D66" s="14" t="s">
        <v>177</v>
      </c>
      <c r="E66" s="12">
        <f>E71</f>
        <v>1</v>
      </c>
      <c r="F66" s="72">
        <f>F71</f>
        <v>2019791.4</v>
      </c>
      <c r="G66" s="12">
        <f>G71</f>
        <v>2019791.4</v>
      </c>
    </row>
    <row r="67" spans="1:7" x14ac:dyDescent="0.25">
      <c r="A67" s="15" t="s">
        <v>178</v>
      </c>
      <c r="B67" s="15" t="s">
        <v>102</v>
      </c>
      <c r="C67" s="15" t="s">
        <v>111</v>
      </c>
      <c r="D67" s="93" t="s">
        <v>179</v>
      </c>
      <c r="E67" s="17">
        <v>1</v>
      </c>
      <c r="F67" s="61">
        <v>490234.74</v>
      </c>
      <c r="G67" s="18">
        <f>ROUND(E67*F67,2)</f>
        <v>490234.74</v>
      </c>
    </row>
    <row r="68" spans="1:7" s="20" customFormat="1" ht="142.5" customHeight="1" x14ac:dyDescent="0.25">
      <c r="A68" s="19"/>
      <c r="B68" s="19"/>
      <c r="C68" s="19"/>
      <c r="D68" s="94" t="s">
        <v>180</v>
      </c>
      <c r="E68" s="19"/>
      <c r="F68" s="74"/>
      <c r="G68" s="19"/>
    </row>
    <row r="69" spans="1:7" x14ac:dyDescent="0.25">
      <c r="A69" s="15" t="s">
        <v>181</v>
      </c>
      <c r="B69" s="15" t="s">
        <v>102</v>
      </c>
      <c r="C69" s="15" t="s">
        <v>111</v>
      </c>
      <c r="D69" s="93" t="s">
        <v>182</v>
      </c>
      <c r="E69" s="17">
        <v>18</v>
      </c>
      <c r="F69" s="61">
        <v>84975.37</v>
      </c>
      <c r="G69" s="18">
        <f>ROUND(E69*F69,2)</f>
        <v>1529556.66</v>
      </c>
    </row>
    <row r="70" spans="1:7" s="20" customFormat="1" ht="123.75" x14ac:dyDescent="0.25">
      <c r="A70" s="19"/>
      <c r="B70" s="19"/>
      <c r="C70" s="19"/>
      <c r="D70" s="94" t="s">
        <v>183</v>
      </c>
      <c r="E70" s="19"/>
      <c r="F70" s="74"/>
      <c r="G70" s="19"/>
    </row>
    <row r="71" spans="1:7" x14ac:dyDescent="0.25">
      <c r="A71" s="21"/>
      <c r="B71" s="21"/>
      <c r="C71" s="21"/>
      <c r="D71" s="22" t="s">
        <v>184</v>
      </c>
      <c r="E71" s="17">
        <v>1</v>
      </c>
      <c r="F71" s="72">
        <f>G67+G69</f>
        <v>2019791.4</v>
      </c>
      <c r="G71" s="12">
        <f>ROUND(F71*E71,2)</f>
        <v>2019791.4</v>
      </c>
    </row>
    <row r="72" spans="1:7" ht="0.95" customHeight="1" x14ac:dyDescent="0.25">
      <c r="A72" s="23"/>
      <c r="B72" s="23"/>
      <c r="C72" s="23"/>
      <c r="D72" s="24"/>
      <c r="E72" s="23"/>
      <c r="F72" s="75"/>
      <c r="G72" s="23"/>
    </row>
    <row r="73" spans="1:7" x14ac:dyDescent="0.25">
      <c r="A73" s="13" t="s">
        <v>185</v>
      </c>
      <c r="B73" s="13" t="s">
        <v>96</v>
      </c>
      <c r="C73" s="13" t="s">
        <v>97</v>
      </c>
      <c r="D73" s="14" t="s">
        <v>186</v>
      </c>
      <c r="E73" s="12">
        <f>E78</f>
        <v>1</v>
      </c>
      <c r="F73" s="72">
        <f>F78</f>
        <v>219520</v>
      </c>
      <c r="G73" s="12">
        <f>G78</f>
        <v>219520</v>
      </c>
    </row>
    <row r="74" spans="1:7" x14ac:dyDescent="0.25">
      <c r="A74" s="15" t="s">
        <v>187</v>
      </c>
      <c r="B74" s="15" t="s">
        <v>102</v>
      </c>
      <c r="C74" s="15" t="s">
        <v>111</v>
      </c>
      <c r="D74" s="16" t="s">
        <v>188</v>
      </c>
      <c r="E74" s="17">
        <v>2</v>
      </c>
      <c r="F74" s="61">
        <v>6860</v>
      </c>
      <c r="G74" s="18">
        <f>ROUND(E74*F74,2)</f>
        <v>13720</v>
      </c>
    </row>
    <row r="75" spans="1:7" s="20" customFormat="1" ht="164.25" customHeight="1" x14ac:dyDescent="0.25">
      <c r="A75" s="19"/>
      <c r="B75" s="19"/>
      <c r="C75" s="19"/>
      <c r="D75" s="19" t="s">
        <v>189</v>
      </c>
      <c r="E75" s="19"/>
      <c r="F75" s="74"/>
      <c r="G75" s="19"/>
    </row>
    <row r="76" spans="1:7" x14ac:dyDescent="0.25">
      <c r="A76" s="15" t="s">
        <v>190</v>
      </c>
      <c r="B76" s="15" t="s">
        <v>102</v>
      </c>
      <c r="C76" s="15" t="s">
        <v>111</v>
      </c>
      <c r="D76" s="16" t="s">
        <v>191</v>
      </c>
      <c r="E76" s="17">
        <v>1</v>
      </c>
      <c r="F76" s="61">
        <v>205800</v>
      </c>
      <c r="G76" s="18">
        <f>ROUND(E76*F76,2)</f>
        <v>205800</v>
      </c>
    </row>
    <row r="77" spans="1:7" ht="123.75" x14ac:dyDescent="0.25">
      <c r="A77" s="21"/>
      <c r="B77" s="21"/>
      <c r="C77" s="21"/>
      <c r="D77" s="19" t="s">
        <v>192</v>
      </c>
      <c r="E77" s="21"/>
      <c r="F77" s="76"/>
      <c r="G77" s="21"/>
    </row>
    <row r="78" spans="1:7" x14ac:dyDescent="0.25">
      <c r="A78" s="21"/>
      <c r="B78" s="21"/>
      <c r="C78" s="21"/>
      <c r="D78" s="22" t="s">
        <v>193</v>
      </c>
      <c r="E78" s="17">
        <v>1</v>
      </c>
      <c r="F78" s="72">
        <f>G74+G76</f>
        <v>219520</v>
      </c>
      <c r="G78" s="12">
        <f>ROUND(F78*E78,2)</f>
        <v>219520</v>
      </c>
    </row>
    <row r="79" spans="1:7" ht="0.95" customHeight="1" x14ac:dyDescent="0.25">
      <c r="A79" s="23"/>
      <c r="B79" s="23"/>
      <c r="C79" s="23"/>
      <c r="D79" s="24"/>
      <c r="E79" s="23"/>
      <c r="F79" s="75"/>
      <c r="G79" s="23"/>
    </row>
    <row r="80" spans="1:7" x14ac:dyDescent="0.25">
      <c r="A80" s="13" t="s">
        <v>194</v>
      </c>
      <c r="B80" s="13" t="s">
        <v>96</v>
      </c>
      <c r="C80" s="13" t="s">
        <v>97</v>
      </c>
      <c r="D80" s="14" t="s">
        <v>195</v>
      </c>
      <c r="E80" s="12">
        <f>E83</f>
        <v>1</v>
      </c>
      <c r="F80" s="72">
        <f>F83</f>
        <v>12951895.35</v>
      </c>
      <c r="G80" s="12">
        <f>G83</f>
        <v>12951895.35</v>
      </c>
    </row>
    <row r="81" spans="1:7" x14ac:dyDescent="0.25">
      <c r="A81" s="15" t="s">
        <v>196</v>
      </c>
      <c r="B81" s="82" t="s">
        <v>102</v>
      </c>
      <c r="C81" s="82" t="s">
        <v>111</v>
      </c>
      <c r="D81" s="93" t="s">
        <v>2367</v>
      </c>
      <c r="E81" s="17">
        <v>1</v>
      </c>
      <c r="F81" s="61">
        <v>12951895.35</v>
      </c>
      <c r="G81" s="18">
        <f>ROUND(E81*F81,2)</f>
        <v>12951895.35</v>
      </c>
    </row>
    <row r="82" spans="1:7" ht="191.25" x14ac:dyDescent="0.25">
      <c r="A82" s="21"/>
      <c r="B82" s="80"/>
      <c r="C82" s="80"/>
      <c r="D82" s="94" t="s">
        <v>2378</v>
      </c>
      <c r="E82" s="80"/>
      <c r="F82" s="81"/>
      <c r="G82" s="80"/>
    </row>
    <row r="83" spans="1:7" x14ac:dyDescent="0.25">
      <c r="A83" s="21"/>
      <c r="B83" s="21"/>
      <c r="C83" s="21"/>
      <c r="D83" s="22" t="s">
        <v>197</v>
      </c>
      <c r="E83" s="17">
        <v>1</v>
      </c>
      <c r="F83" s="72">
        <f>G81</f>
        <v>12951895.35</v>
      </c>
      <c r="G83" s="12">
        <f>ROUND(F83*E83,2)</f>
        <v>12951895.35</v>
      </c>
    </row>
    <row r="84" spans="1:7" ht="0.95" customHeight="1" x14ac:dyDescent="0.25">
      <c r="A84" s="23"/>
      <c r="B84" s="23"/>
      <c r="C84" s="23"/>
      <c r="D84" s="24"/>
      <c r="E84" s="23"/>
      <c r="F84" s="75"/>
      <c r="G84" s="23"/>
    </row>
    <row r="85" spans="1:7" x14ac:dyDescent="0.25">
      <c r="A85" s="13" t="s">
        <v>198</v>
      </c>
      <c r="B85" s="13" t="s">
        <v>96</v>
      </c>
      <c r="C85" s="13" t="s">
        <v>97</v>
      </c>
      <c r="D85" s="14" t="s">
        <v>199</v>
      </c>
      <c r="E85" s="12">
        <f>E88</f>
        <v>1</v>
      </c>
      <c r="F85" s="72">
        <f>F88</f>
        <v>243002.05</v>
      </c>
      <c r="G85" s="12">
        <f>G88</f>
        <v>243002.05</v>
      </c>
    </row>
    <row r="86" spans="1:7" x14ac:dyDescent="0.25">
      <c r="A86" s="15" t="s">
        <v>200</v>
      </c>
      <c r="B86" s="15" t="s">
        <v>102</v>
      </c>
      <c r="C86" s="15" t="s">
        <v>111</v>
      </c>
      <c r="D86" s="93" t="s">
        <v>201</v>
      </c>
      <c r="E86" s="17">
        <v>1</v>
      </c>
      <c r="F86" s="61">
        <v>243002.05</v>
      </c>
      <c r="G86" s="18">
        <f>ROUND(E86*F86,2)</f>
        <v>243002.05</v>
      </c>
    </row>
    <row r="87" spans="1:7" ht="112.5" x14ac:dyDescent="0.25">
      <c r="A87" s="21"/>
      <c r="B87" s="21"/>
      <c r="C87" s="21"/>
      <c r="D87" s="94" t="s">
        <v>2379</v>
      </c>
      <c r="E87" s="21"/>
      <c r="F87" s="76"/>
      <c r="G87" s="21"/>
    </row>
    <row r="88" spans="1:7" x14ac:dyDescent="0.25">
      <c r="A88" s="21"/>
      <c r="B88" s="21"/>
      <c r="C88" s="21"/>
      <c r="D88" s="22" t="s">
        <v>202</v>
      </c>
      <c r="E88" s="17">
        <v>1</v>
      </c>
      <c r="F88" s="72">
        <f>G86</f>
        <v>243002.05</v>
      </c>
      <c r="G88" s="12">
        <f>ROUND(F88*E88,2)</f>
        <v>243002.05</v>
      </c>
    </row>
    <row r="89" spans="1:7" ht="0.95" customHeight="1" x14ac:dyDescent="0.25">
      <c r="A89" s="23"/>
      <c r="B89" s="23"/>
      <c r="C89" s="23"/>
      <c r="D89" s="24"/>
      <c r="E89" s="23"/>
      <c r="F89" s="75"/>
      <c r="G89" s="23"/>
    </row>
    <row r="90" spans="1:7" x14ac:dyDescent="0.25">
      <c r="A90" s="13" t="s">
        <v>203</v>
      </c>
      <c r="B90" s="13" t="s">
        <v>96</v>
      </c>
      <c r="C90" s="13" t="s">
        <v>97</v>
      </c>
      <c r="D90" s="14" t="s">
        <v>204</v>
      </c>
      <c r="E90" s="12">
        <f>E275</f>
        <v>1</v>
      </c>
      <c r="F90" s="72">
        <f>F275</f>
        <v>12873047.639999999</v>
      </c>
      <c r="G90" s="12">
        <f>G275</f>
        <v>12873047.640000001</v>
      </c>
    </row>
    <row r="91" spans="1:7" x14ac:dyDescent="0.25">
      <c r="A91" s="15" t="s">
        <v>205</v>
      </c>
      <c r="B91" s="15" t="s">
        <v>102</v>
      </c>
      <c r="C91" s="15" t="s">
        <v>111</v>
      </c>
      <c r="D91" s="93" t="s">
        <v>206</v>
      </c>
      <c r="E91" s="17">
        <v>2</v>
      </c>
      <c r="F91" s="61">
        <v>82766.86</v>
      </c>
      <c r="G91" s="18">
        <f>ROUND(E91*F91,2)</f>
        <v>165533.72</v>
      </c>
    </row>
    <row r="92" spans="1:7" ht="101.25" x14ac:dyDescent="0.25">
      <c r="A92" s="21"/>
      <c r="B92" s="21"/>
      <c r="C92" s="21"/>
      <c r="D92" s="94" t="s">
        <v>207</v>
      </c>
      <c r="E92" s="21"/>
      <c r="F92" s="77"/>
      <c r="G92" s="21"/>
    </row>
    <row r="93" spans="1:7" x14ac:dyDescent="0.25">
      <c r="A93" s="15" t="s">
        <v>208</v>
      </c>
      <c r="B93" s="15" t="s">
        <v>102</v>
      </c>
      <c r="C93" s="15" t="s">
        <v>111</v>
      </c>
      <c r="D93" s="93" t="s">
        <v>209</v>
      </c>
      <c r="E93" s="17">
        <v>1</v>
      </c>
      <c r="F93" s="61">
        <v>64632.72</v>
      </c>
      <c r="G93" s="18">
        <f>ROUND(E93*F93,2)</f>
        <v>64632.72</v>
      </c>
    </row>
    <row r="94" spans="1:7" ht="45" x14ac:dyDescent="0.25">
      <c r="A94" s="21"/>
      <c r="B94" s="21"/>
      <c r="C94" s="21"/>
      <c r="D94" s="94" t="s">
        <v>210</v>
      </c>
      <c r="E94" s="21"/>
      <c r="F94" s="77"/>
      <c r="G94" s="21"/>
    </row>
    <row r="95" spans="1:7" x14ac:dyDescent="0.25">
      <c r="A95" s="15" t="s">
        <v>211</v>
      </c>
      <c r="B95" s="15" t="s">
        <v>102</v>
      </c>
      <c r="C95" s="15" t="s">
        <v>111</v>
      </c>
      <c r="D95" s="93" t="s">
        <v>212</v>
      </c>
      <c r="E95" s="17">
        <v>1</v>
      </c>
      <c r="F95" s="61">
        <v>2285301.2999999998</v>
      </c>
      <c r="G95" s="18">
        <f>ROUND(E95*F95,2)</f>
        <v>2285301.2999999998</v>
      </c>
    </row>
    <row r="96" spans="1:7" ht="123.75" x14ac:dyDescent="0.25">
      <c r="A96" s="21"/>
      <c r="B96" s="21"/>
      <c r="C96" s="21"/>
      <c r="D96" s="94" t="s">
        <v>213</v>
      </c>
      <c r="E96" s="21"/>
      <c r="F96" s="77"/>
      <c r="G96" s="21"/>
    </row>
    <row r="97" spans="1:7" x14ac:dyDescent="0.25">
      <c r="A97" s="15" t="s">
        <v>214</v>
      </c>
      <c r="B97" s="15" t="s">
        <v>102</v>
      </c>
      <c r="C97" s="15" t="s">
        <v>111</v>
      </c>
      <c r="D97" s="93" t="s">
        <v>215</v>
      </c>
      <c r="E97" s="17">
        <v>1</v>
      </c>
      <c r="F97" s="61">
        <v>129170.45</v>
      </c>
      <c r="G97" s="18">
        <f>ROUND(E97*F97,2)</f>
        <v>129170.45</v>
      </c>
    </row>
    <row r="98" spans="1:7" ht="146.25" x14ac:dyDescent="0.25">
      <c r="A98" s="21"/>
      <c r="B98" s="21"/>
      <c r="C98" s="21"/>
      <c r="D98" s="94" t="s">
        <v>216</v>
      </c>
      <c r="E98" s="21"/>
      <c r="F98" s="77"/>
      <c r="G98" s="21"/>
    </row>
    <row r="99" spans="1:7" x14ac:dyDescent="0.25">
      <c r="A99" s="15" t="s">
        <v>217</v>
      </c>
      <c r="B99" s="15" t="s">
        <v>102</v>
      </c>
      <c r="C99" s="15" t="s">
        <v>111</v>
      </c>
      <c r="D99" s="93" t="s">
        <v>218</v>
      </c>
      <c r="E99" s="17">
        <v>1</v>
      </c>
      <c r="F99" s="61">
        <v>198922.5</v>
      </c>
      <c r="G99" s="18">
        <f>ROUND(E99*F99,2)</f>
        <v>198922.5</v>
      </c>
    </row>
    <row r="100" spans="1:7" ht="146.25" x14ac:dyDescent="0.25">
      <c r="A100" s="21"/>
      <c r="B100" s="21"/>
      <c r="C100" s="21"/>
      <c r="D100" s="94" t="s">
        <v>219</v>
      </c>
      <c r="E100" s="21"/>
      <c r="F100" s="77"/>
      <c r="G100" s="21"/>
    </row>
    <row r="101" spans="1:7" x14ac:dyDescent="0.25">
      <c r="A101" s="15" t="s">
        <v>220</v>
      </c>
      <c r="B101" s="15" t="s">
        <v>102</v>
      </c>
      <c r="C101" s="15" t="s">
        <v>111</v>
      </c>
      <c r="D101" s="93" t="s">
        <v>221</v>
      </c>
      <c r="E101" s="17">
        <v>1</v>
      </c>
      <c r="F101" s="61">
        <v>198922.5</v>
      </c>
      <c r="G101" s="18">
        <f>ROUND(E101*F101,2)</f>
        <v>198922.5</v>
      </c>
    </row>
    <row r="102" spans="1:7" ht="146.25" x14ac:dyDescent="0.25">
      <c r="A102" s="21"/>
      <c r="B102" s="21"/>
      <c r="C102" s="21"/>
      <c r="D102" s="94" t="s">
        <v>222</v>
      </c>
      <c r="E102" s="21"/>
      <c r="F102" s="77"/>
      <c r="G102" s="21"/>
    </row>
    <row r="103" spans="1:7" x14ac:dyDescent="0.25">
      <c r="A103" s="15" t="s">
        <v>223</v>
      </c>
      <c r="B103" s="15" t="s">
        <v>102</v>
      </c>
      <c r="C103" s="15" t="s">
        <v>111</v>
      </c>
      <c r="D103" s="93" t="s">
        <v>224</v>
      </c>
      <c r="E103" s="17">
        <v>1</v>
      </c>
      <c r="F103" s="61">
        <v>246663.85</v>
      </c>
      <c r="G103" s="18">
        <f>ROUND(E103*F103,2)</f>
        <v>246663.85</v>
      </c>
    </row>
    <row r="104" spans="1:7" ht="146.25" x14ac:dyDescent="0.25">
      <c r="A104" s="21"/>
      <c r="B104" s="21"/>
      <c r="C104" s="21"/>
      <c r="D104" s="94" t="s">
        <v>225</v>
      </c>
      <c r="E104" s="21"/>
      <c r="F104" s="77"/>
      <c r="G104" s="21"/>
    </row>
    <row r="105" spans="1:7" x14ac:dyDescent="0.25">
      <c r="A105" s="15" t="s">
        <v>226</v>
      </c>
      <c r="B105" s="15" t="s">
        <v>102</v>
      </c>
      <c r="C105" s="15" t="s">
        <v>111</v>
      </c>
      <c r="D105" s="93" t="s">
        <v>227</v>
      </c>
      <c r="E105" s="17">
        <v>1</v>
      </c>
      <c r="F105" s="61">
        <v>246663.85</v>
      </c>
      <c r="G105" s="18">
        <f>ROUND(E105*F105,2)</f>
        <v>246663.85</v>
      </c>
    </row>
    <row r="106" spans="1:7" ht="146.25" x14ac:dyDescent="0.25">
      <c r="A106" s="21"/>
      <c r="B106" s="21"/>
      <c r="C106" s="21"/>
      <c r="D106" s="94" t="s">
        <v>228</v>
      </c>
      <c r="E106" s="21"/>
      <c r="F106" s="77"/>
      <c r="G106" s="21"/>
    </row>
    <row r="107" spans="1:7" x14ac:dyDescent="0.25">
      <c r="A107" s="15" t="s">
        <v>229</v>
      </c>
      <c r="B107" s="15" t="s">
        <v>102</v>
      </c>
      <c r="C107" s="15" t="s">
        <v>111</v>
      </c>
      <c r="D107" s="93" t="s">
        <v>230</v>
      </c>
      <c r="E107" s="17">
        <v>1</v>
      </c>
      <c r="F107" s="61">
        <v>129170.45</v>
      </c>
      <c r="G107" s="18">
        <f>ROUND(E107*F107,2)</f>
        <v>129170.45</v>
      </c>
    </row>
    <row r="108" spans="1:7" ht="146.25" x14ac:dyDescent="0.25">
      <c r="A108" s="21"/>
      <c r="B108" s="21"/>
      <c r="C108" s="21"/>
      <c r="D108" s="94" t="s">
        <v>231</v>
      </c>
      <c r="E108" s="21"/>
      <c r="F108" s="77"/>
      <c r="G108" s="21"/>
    </row>
    <row r="109" spans="1:7" x14ac:dyDescent="0.25">
      <c r="A109" s="15" t="s">
        <v>232</v>
      </c>
      <c r="B109" s="15" t="s">
        <v>102</v>
      </c>
      <c r="C109" s="15" t="s">
        <v>111</v>
      </c>
      <c r="D109" s="93" t="s">
        <v>233</v>
      </c>
      <c r="E109" s="17">
        <v>1</v>
      </c>
      <c r="F109" s="47">
        <v>129170.45</v>
      </c>
      <c r="G109" s="18">
        <f>ROUND(E109*F109,2)</f>
        <v>129170.45</v>
      </c>
    </row>
    <row r="110" spans="1:7" ht="146.25" x14ac:dyDescent="0.25">
      <c r="A110" s="21"/>
      <c r="B110" s="21"/>
      <c r="C110" s="21"/>
      <c r="D110" s="94" t="s">
        <v>234</v>
      </c>
      <c r="E110" s="21"/>
      <c r="F110" s="77"/>
      <c r="G110" s="21"/>
    </row>
    <row r="111" spans="1:7" x14ac:dyDescent="0.25">
      <c r="A111" s="15" t="s">
        <v>235</v>
      </c>
      <c r="B111" s="15" t="s">
        <v>102</v>
      </c>
      <c r="C111" s="15" t="s">
        <v>111</v>
      </c>
      <c r="D111" s="93" t="s">
        <v>236</v>
      </c>
      <c r="E111" s="17">
        <v>1</v>
      </c>
      <c r="F111" s="47">
        <v>198922.5</v>
      </c>
      <c r="G111" s="18">
        <f>ROUND(E111*F111,2)</f>
        <v>198922.5</v>
      </c>
    </row>
    <row r="112" spans="1:7" ht="146.25" x14ac:dyDescent="0.25">
      <c r="A112" s="21"/>
      <c r="B112" s="21"/>
      <c r="C112" s="21"/>
      <c r="D112" s="94" t="s">
        <v>237</v>
      </c>
      <c r="E112" s="21"/>
      <c r="F112" s="77"/>
      <c r="G112" s="21"/>
    </row>
    <row r="113" spans="1:7" x14ac:dyDescent="0.25">
      <c r="A113" s="15" t="s">
        <v>238</v>
      </c>
      <c r="B113" s="15" t="s">
        <v>102</v>
      </c>
      <c r="C113" s="15" t="s">
        <v>111</v>
      </c>
      <c r="D113" s="93" t="s">
        <v>239</v>
      </c>
      <c r="E113" s="17">
        <v>1</v>
      </c>
      <c r="F113" s="47">
        <v>198922.5</v>
      </c>
      <c r="G113" s="18">
        <f>ROUND(E113*F113,2)</f>
        <v>198922.5</v>
      </c>
    </row>
    <row r="114" spans="1:7" ht="146.25" x14ac:dyDescent="0.25">
      <c r="A114" s="21"/>
      <c r="B114" s="21"/>
      <c r="C114" s="21"/>
      <c r="D114" s="94" t="s">
        <v>240</v>
      </c>
      <c r="E114" s="21"/>
      <c r="F114" s="47"/>
      <c r="G114" s="21"/>
    </row>
    <row r="115" spans="1:7" x14ac:dyDescent="0.25">
      <c r="A115" s="15" t="s">
        <v>241</v>
      </c>
      <c r="B115" s="15" t="s">
        <v>102</v>
      </c>
      <c r="C115" s="15" t="s">
        <v>111</v>
      </c>
      <c r="D115" s="93" t="s">
        <v>242</v>
      </c>
      <c r="E115" s="17">
        <v>1</v>
      </c>
      <c r="F115" s="47">
        <v>198922.5</v>
      </c>
      <c r="G115" s="18">
        <f>ROUND(E115*F115,2)</f>
        <v>198922.5</v>
      </c>
    </row>
    <row r="116" spans="1:7" ht="146.25" x14ac:dyDescent="0.25">
      <c r="A116" s="21"/>
      <c r="B116" s="21"/>
      <c r="C116" s="21"/>
      <c r="D116" s="94" t="s">
        <v>243</v>
      </c>
      <c r="E116" s="21"/>
      <c r="F116" s="77"/>
      <c r="G116" s="21"/>
    </row>
    <row r="117" spans="1:7" x14ac:dyDescent="0.25">
      <c r="A117" s="15" t="s">
        <v>244</v>
      </c>
      <c r="B117" s="15" t="s">
        <v>102</v>
      </c>
      <c r="C117" s="15" t="s">
        <v>111</v>
      </c>
      <c r="D117" s="93" t="s">
        <v>245</v>
      </c>
      <c r="E117" s="17">
        <v>1</v>
      </c>
      <c r="F117" s="47">
        <v>246663.85</v>
      </c>
      <c r="G117" s="18">
        <f>ROUND(E117*F117,2)</f>
        <v>246663.85</v>
      </c>
    </row>
    <row r="118" spans="1:7" ht="146.25" x14ac:dyDescent="0.25">
      <c r="A118" s="21"/>
      <c r="B118" s="21"/>
      <c r="C118" s="21"/>
      <c r="D118" s="94" t="s">
        <v>246</v>
      </c>
      <c r="E118" s="21"/>
      <c r="F118" s="77"/>
      <c r="G118" s="21"/>
    </row>
    <row r="119" spans="1:7" x14ac:dyDescent="0.25">
      <c r="A119" s="15" t="s">
        <v>247</v>
      </c>
      <c r="B119" s="15" t="s">
        <v>102</v>
      </c>
      <c r="C119" s="15" t="s">
        <v>111</v>
      </c>
      <c r="D119" s="93" t="s">
        <v>248</v>
      </c>
      <c r="E119" s="17">
        <v>1</v>
      </c>
      <c r="F119" s="47">
        <v>390715.59</v>
      </c>
      <c r="G119" s="18">
        <f>ROUND(E119*F119,2)</f>
        <v>390715.59</v>
      </c>
    </row>
    <row r="120" spans="1:7" ht="146.25" x14ac:dyDescent="0.25">
      <c r="A120" s="21"/>
      <c r="B120" s="21"/>
      <c r="C120" s="21"/>
      <c r="D120" s="94" t="s">
        <v>249</v>
      </c>
      <c r="E120" s="21"/>
      <c r="F120" s="77"/>
      <c r="G120" s="21"/>
    </row>
    <row r="121" spans="1:7" x14ac:dyDescent="0.25">
      <c r="A121" s="15" t="s">
        <v>250</v>
      </c>
      <c r="B121" s="15" t="s">
        <v>102</v>
      </c>
      <c r="C121" s="15" t="s">
        <v>111</v>
      </c>
      <c r="D121" s="93" t="s">
        <v>251</v>
      </c>
      <c r="E121" s="17">
        <v>1</v>
      </c>
      <c r="F121" s="47">
        <v>325596.27</v>
      </c>
      <c r="G121" s="18">
        <f>ROUND(E121*F121,2)</f>
        <v>325596.27</v>
      </c>
    </row>
    <row r="122" spans="1:7" ht="146.25" x14ac:dyDescent="0.25">
      <c r="A122" s="21"/>
      <c r="B122" s="21"/>
      <c r="C122" s="21"/>
      <c r="D122" s="94" t="s">
        <v>252</v>
      </c>
      <c r="E122" s="21"/>
      <c r="F122" s="77"/>
      <c r="G122" s="21"/>
    </row>
    <row r="123" spans="1:7" x14ac:dyDescent="0.25">
      <c r="A123" s="15" t="s">
        <v>253</v>
      </c>
      <c r="B123" s="15" t="s">
        <v>102</v>
      </c>
      <c r="C123" s="15" t="s">
        <v>111</v>
      </c>
      <c r="D123" s="93" t="s">
        <v>254</v>
      </c>
      <c r="E123" s="17">
        <v>1</v>
      </c>
      <c r="F123" s="47">
        <v>271330.24</v>
      </c>
      <c r="G123" s="18">
        <f>ROUND(E123*F123,2)</f>
        <v>271330.24</v>
      </c>
    </row>
    <row r="124" spans="1:7" ht="146.25" x14ac:dyDescent="0.25">
      <c r="A124" s="21"/>
      <c r="B124" s="21"/>
      <c r="C124" s="21"/>
      <c r="D124" s="94" t="s">
        <v>255</v>
      </c>
      <c r="E124" s="21"/>
      <c r="F124" s="77"/>
      <c r="G124" s="21"/>
    </row>
    <row r="125" spans="1:7" x14ac:dyDescent="0.25">
      <c r="A125" s="15" t="s">
        <v>256</v>
      </c>
      <c r="B125" s="15" t="s">
        <v>102</v>
      </c>
      <c r="C125" s="15" t="s">
        <v>111</v>
      </c>
      <c r="D125" s="93" t="s">
        <v>257</v>
      </c>
      <c r="E125" s="17">
        <v>1</v>
      </c>
      <c r="F125" s="47">
        <v>89083.06</v>
      </c>
      <c r="G125" s="18">
        <f>ROUND(E125*F125,2)</f>
        <v>89083.06</v>
      </c>
    </row>
    <row r="126" spans="1:7" ht="146.25" x14ac:dyDescent="0.25">
      <c r="A126" s="21"/>
      <c r="B126" s="21"/>
      <c r="C126" s="21"/>
      <c r="D126" s="94" t="s">
        <v>258</v>
      </c>
      <c r="E126" s="21"/>
      <c r="F126" s="77"/>
      <c r="G126" s="21"/>
    </row>
    <row r="127" spans="1:7" x14ac:dyDescent="0.25">
      <c r="A127" s="15" t="s">
        <v>259</v>
      </c>
      <c r="B127" s="15" t="s">
        <v>102</v>
      </c>
      <c r="C127" s="15" t="s">
        <v>111</v>
      </c>
      <c r="D127" s="93" t="s">
        <v>260</v>
      </c>
      <c r="E127" s="17">
        <v>1</v>
      </c>
      <c r="F127" s="47">
        <v>89083.06</v>
      </c>
      <c r="G127" s="18">
        <f>ROUND(E127*F127,2)</f>
        <v>89083.06</v>
      </c>
    </row>
    <row r="128" spans="1:7" ht="146.25" x14ac:dyDescent="0.25">
      <c r="A128" s="21"/>
      <c r="B128" s="21"/>
      <c r="C128" s="21"/>
      <c r="D128" s="94" t="s">
        <v>261</v>
      </c>
      <c r="E128" s="21"/>
      <c r="F128" s="77"/>
      <c r="G128" s="21"/>
    </row>
    <row r="129" spans="1:7" x14ac:dyDescent="0.25">
      <c r="A129" s="15" t="s">
        <v>262</v>
      </c>
      <c r="B129" s="15" t="s">
        <v>102</v>
      </c>
      <c r="C129" s="15" t="s">
        <v>111</v>
      </c>
      <c r="D129" s="93" t="s">
        <v>263</v>
      </c>
      <c r="E129" s="17">
        <v>1</v>
      </c>
      <c r="F129" s="47">
        <v>89083.06</v>
      </c>
      <c r="G129" s="18">
        <f>ROUND(E129*F129,2)</f>
        <v>89083.06</v>
      </c>
    </row>
    <row r="130" spans="1:7" ht="146.25" x14ac:dyDescent="0.25">
      <c r="A130" s="21"/>
      <c r="B130" s="21"/>
      <c r="C130" s="21"/>
      <c r="D130" s="94" t="s">
        <v>264</v>
      </c>
      <c r="E130" s="21"/>
      <c r="F130" s="77"/>
      <c r="G130" s="21"/>
    </row>
    <row r="131" spans="1:7" x14ac:dyDescent="0.25">
      <c r="A131" s="15" t="s">
        <v>265</v>
      </c>
      <c r="B131" s="15" t="s">
        <v>102</v>
      </c>
      <c r="C131" s="15" t="s">
        <v>111</v>
      </c>
      <c r="D131" s="93" t="s">
        <v>266</v>
      </c>
      <c r="E131" s="17">
        <v>1</v>
      </c>
      <c r="F131" s="47">
        <v>89083.06</v>
      </c>
      <c r="G131" s="18">
        <f>ROUND(E131*F131,2)</f>
        <v>89083.06</v>
      </c>
    </row>
    <row r="132" spans="1:7" ht="146.25" x14ac:dyDescent="0.25">
      <c r="A132" s="21"/>
      <c r="B132" s="21"/>
      <c r="C132" s="21"/>
      <c r="D132" s="94" t="s">
        <v>267</v>
      </c>
      <c r="E132" s="21"/>
      <c r="F132" s="77"/>
      <c r="G132" s="21"/>
    </row>
    <row r="133" spans="1:7" x14ac:dyDescent="0.25">
      <c r="A133" s="15" t="s">
        <v>268</v>
      </c>
      <c r="B133" s="15" t="s">
        <v>102</v>
      </c>
      <c r="C133" s="15" t="s">
        <v>111</v>
      </c>
      <c r="D133" s="93" t="s">
        <v>269</v>
      </c>
      <c r="E133" s="17">
        <v>1</v>
      </c>
      <c r="F133" s="47">
        <v>89083.06</v>
      </c>
      <c r="G133" s="18">
        <f>ROUND(E133*F133,2)</f>
        <v>89083.06</v>
      </c>
    </row>
    <row r="134" spans="1:7" ht="146.25" x14ac:dyDescent="0.25">
      <c r="A134" s="21"/>
      <c r="B134" s="21"/>
      <c r="C134" s="21"/>
      <c r="D134" s="94" t="s">
        <v>270</v>
      </c>
      <c r="E134" s="21"/>
      <c r="F134" s="77"/>
      <c r="G134" s="21"/>
    </row>
    <row r="135" spans="1:7" x14ac:dyDescent="0.25">
      <c r="A135" s="15" t="s">
        <v>271</v>
      </c>
      <c r="B135" s="15" t="s">
        <v>102</v>
      </c>
      <c r="C135" s="15" t="s">
        <v>111</v>
      </c>
      <c r="D135" s="93" t="s">
        <v>272</v>
      </c>
      <c r="E135" s="17">
        <v>1</v>
      </c>
      <c r="F135" s="47">
        <v>89083.06</v>
      </c>
      <c r="G135" s="18">
        <f>ROUND(E135*F135,2)</f>
        <v>89083.06</v>
      </c>
    </row>
    <row r="136" spans="1:7" ht="146.25" x14ac:dyDescent="0.25">
      <c r="A136" s="21"/>
      <c r="B136" s="21"/>
      <c r="C136" s="21"/>
      <c r="D136" s="94" t="s">
        <v>273</v>
      </c>
      <c r="E136" s="21"/>
      <c r="F136" s="77"/>
      <c r="G136" s="21"/>
    </row>
    <row r="137" spans="1:7" x14ac:dyDescent="0.25">
      <c r="A137" s="15" t="s">
        <v>274</v>
      </c>
      <c r="B137" s="15" t="s">
        <v>102</v>
      </c>
      <c r="C137" s="15" t="s">
        <v>111</v>
      </c>
      <c r="D137" s="93" t="s">
        <v>275</v>
      </c>
      <c r="E137" s="17">
        <v>1</v>
      </c>
      <c r="F137" s="47">
        <v>89083.06</v>
      </c>
      <c r="G137" s="18">
        <f>ROUND(E137*F137,2)</f>
        <v>89083.06</v>
      </c>
    </row>
    <row r="138" spans="1:7" ht="146.25" x14ac:dyDescent="0.25">
      <c r="A138" s="21"/>
      <c r="B138" s="21"/>
      <c r="C138" s="21"/>
      <c r="D138" s="94" t="s">
        <v>276</v>
      </c>
      <c r="E138" s="21"/>
      <c r="F138" s="77"/>
      <c r="G138" s="21"/>
    </row>
    <row r="139" spans="1:7" x14ac:dyDescent="0.25">
      <c r="A139" s="15" t="s">
        <v>277</v>
      </c>
      <c r="B139" s="15" t="s">
        <v>102</v>
      </c>
      <c r="C139" s="15" t="s">
        <v>111</v>
      </c>
      <c r="D139" s="93" t="s">
        <v>278</v>
      </c>
      <c r="E139" s="17">
        <v>1</v>
      </c>
      <c r="F139" s="47">
        <v>51458.82</v>
      </c>
      <c r="G139" s="18">
        <f>ROUND(E139*F139,2)</f>
        <v>51458.82</v>
      </c>
    </row>
    <row r="140" spans="1:7" ht="146.25" x14ac:dyDescent="0.25">
      <c r="A140" s="21"/>
      <c r="B140" s="21"/>
      <c r="C140" s="21"/>
      <c r="D140" s="94" t="s">
        <v>279</v>
      </c>
      <c r="E140" s="21"/>
      <c r="F140" s="77"/>
      <c r="G140" s="21"/>
    </row>
    <row r="141" spans="1:7" x14ac:dyDescent="0.25">
      <c r="A141" s="15" t="s">
        <v>280</v>
      </c>
      <c r="B141" s="15" t="s">
        <v>102</v>
      </c>
      <c r="C141" s="15" t="s">
        <v>111</v>
      </c>
      <c r="D141" s="93" t="s">
        <v>281</v>
      </c>
      <c r="E141" s="17">
        <v>1</v>
      </c>
      <c r="F141" s="47">
        <v>51458.82</v>
      </c>
      <c r="G141" s="18">
        <f>ROUND(E141*F141,2)</f>
        <v>51458.82</v>
      </c>
    </row>
    <row r="142" spans="1:7" ht="146.25" x14ac:dyDescent="0.25">
      <c r="A142" s="21"/>
      <c r="B142" s="21"/>
      <c r="C142" s="21"/>
      <c r="D142" s="94" t="s">
        <v>282</v>
      </c>
      <c r="E142" s="21"/>
      <c r="F142" s="77"/>
      <c r="G142" s="21"/>
    </row>
    <row r="143" spans="1:7" x14ac:dyDescent="0.25">
      <c r="A143" s="15" t="s">
        <v>283</v>
      </c>
      <c r="B143" s="15" t="s">
        <v>102</v>
      </c>
      <c r="C143" s="15" t="s">
        <v>111</v>
      </c>
      <c r="D143" s="93" t="s">
        <v>284</v>
      </c>
      <c r="E143" s="17">
        <v>1</v>
      </c>
      <c r="F143" s="47">
        <v>583096.38</v>
      </c>
      <c r="G143" s="18">
        <f>ROUND(E143*F143,2)</f>
        <v>583096.38</v>
      </c>
    </row>
    <row r="144" spans="1:7" ht="146.25" x14ac:dyDescent="0.25">
      <c r="A144" s="21"/>
      <c r="B144" s="21"/>
      <c r="C144" s="21"/>
      <c r="D144" s="94" t="s">
        <v>285</v>
      </c>
      <c r="E144" s="21"/>
      <c r="F144" s="77"/>
      <c r="G144" s="21"/>
    </row>
    <row r="145" spans="1:7" x14ac:dyDescent="0.25">
      <c r="A145" s="15" t="s">
        <v>286</v>
      </c>
      <c r="B145" s="15" t="s">
        <v>102</v>
      </c>
      <c r="C145" s="15" t="s">
        <v>111</v>
      </c>
      <c r="D145" s="93" t="s">
        <v>287</v>
      </c>
      <c r="E145" s="17">
        <v>1</v>
      </c>
      <c r="F145" s="47">
        <v>271330.24</v>
      </c>
      <c r="G145" s="18">
        <f>ROUND(E145*F145,2)</f>
        <v>271330.24</v>
      </c>
    </row>
    <row r="146" spans="1:7" ht="146.25" x14ac:dyDescent="0.25">
      <c r="A146" s="21"/>
      <c r="B146" s="21"/>
      <c r="C146" s="21"/>
      <c r="D146" s="94" t="s">
        <v>288</v>
      </c>
      <c r="E146" s="21"/>
      <c r="F146" s="77"/>
      <c r="G146" s="21"/>
    </row>
    <row r="147" spans="1:7" x14ac:dyDescent="0.25">
      <c r="A147" s="15" t="s">
        <v>289</v>
      </c>
      <c r="B147" s="15" t="s">
        <v>102</v>
      </c>
      <c r="C147" s="15" t="s">
        <v>111</v>
      </c>
      <c r="D147" s="93" t="s">
        <v>290</v>
      </c>
      <c r="E147" s="17">
        <v>1</v>
      </c>
      <c r="F147" s="47">
        <v>246663.85</v>
      </c>
      <c r="G147" s="18">
        <f>ROUND(E147*F147,2)</f>
        <v>246663.85</v>
      </c>
    </row>
    <row r="148" spans="1:7" ht="146.25" x14ac:dyDescent="0.25">
      <c r="A148" s="21"/>
      <c r="B148" s="21"/>
      <c r="C148" s="21"/>
      <c r="D148" s="94" t="s">
        <v>291</v>
      </c>
      <c r="E148" s="21"/>
      <c r="F148" s="47"/>
      <c r="G148" s="21"/>
    </row>
    <row r="149" spans="1:7" x14ac:dyDescent="0.25">
      <c r="A149" s="15" t="s">
        <v>292</v>
      </c>
      <c r="B149" s="15" t="s">
        <v>102</v>
      </c>
      <c r="C149" s="15" t="s">
        <v>111</v>
      </c>
      <c r="D149" s="93" t="s">
        <v>293</v>
      </c>
      <c r="E149" s="17">
        <v>1</v>
      </c>
      <c r="F149" s="47">
        <v>246663.85</v>
      </c>
      <c r="G149" s="18">
        <f>ROUND(E149*F149,2)</f>
        <v>246663.85</v>
      </c>
    </row>
    <row r="150" spans="1:7" ht="146.25" x14ac:dyDescent="0.25">
      <c r="A150" s="21"/>
      <c r="B150" s="21"/>
      <c r="C150" s="21"/>
      <c r="D150" s="94" t="s">
        <v>294</v>
      </c>
      <c r="E150" s="21"/>
      <c r="F150" s="47"/>
      <c r="G150" s="21"/>
    </row>
    <row r="151" spans="1:7" x14ac:dyDescent="0.25">
      <c r="A151" s="15" t="s">
        <v>295</v>
      </c>
      <c r="B151" s="15" t="s">
        <v>102</v>
      </c>
      <c r="C151" s="15" t="s">
        <v>111</v>
      </c>
      <c r="D151" s="93" t="s">
        <v>296</v>
      </c>
      <c r="E151" s="17">
        <v>1</v>
      </c>
      <c r="F151" s="47">
        <v>290498.68</v>
      </c>
      <c r="G151" s="18">
        <f>ROUND(E151*F151,2)</f>
        <v>290498.68</v>
      </c>
    </row>
    <row r="152" spans="1:7" ht="146.25" x14ac:dyDescent="0.25">
      <c r="A152" s="21"/>
      <c r="B152" s="21"/>
      <c r="C152" s="21"/>
      <c r="D152" s="94" t="s">
        <v>297</v>
      </c>
      <c r="E152" s="21"/>
      <c r="F152" s="47"/>
      <c r="G152" s="21"/>
    </row>
    <row r="153" spans="1:7" x14ac:dyDescent="0.25">
      <c r="A153" s="15" t="s">
        <v>298</v>
      </c>
      <c r="B153" s="15" t="s">
        <v>102</v>
      </c>
      <c r="C153" s="15" t="s">
        <v>111</v>
      </c>
      <c r="D153" s="93" t="s">
        <v>299</v>
      </c>
      <c r="E153" s="17">
        <v>1</v>
      </c>
      <c r="F153" s="47">
        <v>198922.5</v>
      </c>
      <c r="G153" s="18">
        <f>ROUND(E153*F153,2)</f>
        <v>198922.5</v>
      </c>
    </row>
    <row r="154" spans="1:7" ht="146.25" x14ac:dyDescent="0.25">
      <c r="A154" s="21"/>
      <c r="B154" s="21"/>
      <c r="C154" s="21"/>
      <c r="D154" s="94" t="s">
        <v>300</v>
      </c>
      <c r="E154" s="21"/>
      <c r="F154" s="47"/>
      <c r="G154" s="21"/>
    </row>
    <row r="155" spans="1:7" x14ac:dyDescent="0.25">
      <c r="A155" s="15" t="s">
        <v>301</v>
      </c>
      <c r="B155" s="15" t="s">
        <v>102</v>
      </c>
      <c r="C155" s="15" t="s">
        <v>111</v>
      </c>
      <c r="D155" s="93" t="s">
        <v>302</v>
      </c>
      <c r="E155" s="17">
        <v>1</v>
      </c>
      <c r="F155" s="47">
        <v>129170.45</v>
      </c>
      <c r="G155" s="18">
        <f>ROUND(E155*F155,2)</f>
        <v>129170.45</v>
      </c>
    </row>
    <row r="156" spans="1:7" ht="146.25" x14ac:dyDescent="0.25">
      <c r="A156" s="21"/>
      <c r="B156" s="21"/>
      <c r="C156" s="21"/>
      <c r="D156" s="94" t="s">
        <v>303</v>
      </c>
      <c r="E156" s="21"/>
      <c r="F156" s="47"/>
      <c r="G156" s="21"/>
    </row>
    <row r="157" spans="1:7" x14ac:dyDescent="0.25">
      <c r="A157" s="15" t="s">
        <v>304</v>
      </c>
      <c r="B157" s="15" t="s">
        <v>102</v>
      </c>
      <c r="C157" s="15" t="s">
        <v>111</v>
      </c>
      <c r="D157" s="93" t="s">
        <v>305</v>
      </c>
      <c r="E157" s="17">
        <v>1</v>
      </c>
      <c r="F157" s="47">
        <v>39724.25</v>
      </c>
      <c r="G157" s="18">
        <f>ROUND(E157*F157,2)</f>
        <v>39724.25</v>
      </c>
    </row>
    <row r="158" spans="1:7" ht="146.25" x14ac:dyDescent="0.25">
      <c r="A158" s="21"/>
      <c r="B158" s="21"/>
      <c r="C158" s="21"/>
      <c r="D158" s="94" t="s">
        <v>306</v>
      </c>
      <c r="E158" s="21"/>
      <c r="F158" s="47"/>
      <c r="G158" s="21"/>
    </row>
    <row r="159" spans="1:7" x14ac:dyDescent="0.25">
      <c r="A159" s="15" t="s">
        <v>307</v>
      </c>
      <c r="B159" s="15" t="s">
        <v>102</v>
      </c>
      <c r="C159" s="15" t="s">
        <v>111</v>
      </c>
      <c r="D159" s="93" t="s">
        <v>308</v>
      </c>
      <c r="E159" s="17">
        <v>1</v>
      </c>
      <c r="F159" s="47">
        <v>39724.25</v>
      </c>
      <c r="G159" s="18">
        <f>ROUND(E159*F159,2)</f>
        <v>39724.25</v>
      </c>
    </row>
    <row r="160" spans="1:7" ht="146.25" x14ac:dyDescent="0.25">
      <c r="A160" s="21"/>
      <c r="B160" s="21"/>
      <c r="C160" s="21"/>
      <c r="D160" s="94" t="s">
        <v>309</v>
      </c>
      <c r="E160" s="21"/>
      <c r="F160" s="47"/>
      <c r="G160" s="21"/>
    </row>
    <row r="161" spans="1:7" x14ac:dyDescent="0.25">
      <c r="A161" s="15" t="s">
        <v>310</v>
      </c>
      <c r="B161" s="15" t="s">
        <v>102</v>
      </c>
      <c r="C161" s="15" t="s">
        <v>111</v>
      </c>
      <c r="D161" s="93" t="s">
        <v>311</v>
      </c>
      <c r="E161" s="17">
        <v>1</v>
      </c>
      <c r="F161" s="47">
        <v>39724.25</v>
      </c>
      <c r="G161" s="18">
        <f>ROUND(E161*F161,2)</f>
        <v>39724.25</v>
      </c>
    </row>
    <row r="162" spans="1:7" ht="146.25" x14ac:dyDescent="0.25">
      <c r="A162" s="21"/>
      <c r="B162" s="21"/>
      <c r="C162" s="21"/>
      <c r="D162" s="94" t="s">
        <v>312</v>
      </c>
      <c r="E162" s="21"/>
      <c r="F162" s="47"/>
      <c r="G162" s="21"/>
    </row>
    <row r="163" spans="1:7" x14ac:dyDescent="0.25">
      <c r="A163" s="15" t="s">
        <v>313</v>
      </c>
      <c r="B163" s="15" t="s">
        <v>102</v>
      </c>
      <c r="C163" s="15" t="s">
        <v>111</v>
      </c>
      <c r="D163" s="93" t="s">
        <v>314</v>
      </c>
      <c r="E163" s="17">
        <v>1</v>
      </c>
      <c r="F163" s="47">
        <v>212355.59</v>
      </c>
      <c r="G163" s="18">
        <f>ROUND(E163*F163,2)</f>
        <v>212355.59</v>
      </c>
    </row>
    <row r="164" spans="1:7" ht="146.25" x14ac:dyDescent="0.25">
      <c r="A164" s="21"/>
      <c r="B164" s="21"/>
      <c r="C164" s="21"/>
      <c r="D164" s="94" t="s">
        <v>315</v>
      </c>
      <c r="E164" s="21"/>
      <c r="F164" s="47"/>
      <c r="G164" s="21"/>
    </row>
    <row r="165" spans="1:7" x14ac:dyDescent="0.25">
      <c r="A165" s="15" t="s">
        <v>316</v>
      </c>
      <c r="B165" s="15" t="s">
        <v>102</v>
      </c>
      <c r="C165" s="15" t="s">
        <v>111</v>
      </c>
      <c r="D165" s="93" t="s">
        <v>317</v>
      </c>
      <c r="E165" s="17">
        <v>1</v>
      </c>
      <c r="F165" s="47">
        <v>21103.47</v>
      </c>
      <c r="G165" s="18">
        <f>ROUND(E165*F165,2)</f>
        <v>21103.47</v>
      </c>
    </row>
    <row r="166" spans="1:7" ht="146.25" x14ac:dyDescent="0.25">
      <c r="A166" s="21"/>
      <c r="B166" s="21"/>
      <c r="C166" s="21"/>
      <c r="D166" s="94" t="s">
        <v>318</v>
      </c>
      <c r="E166" s="21"/>
      <c r="F166" s="47"/>
      <c r="G166" s="21"/>
    </row>
    <row r="167" spans="1:7" x14ac:dyDescent="0.25">
      <c r="A167" s="15" t="s">
        <v>319</v>
      </c>
      <c r="B167" s="15" t="s">
        <v>102</v>
      </c>
      <c r="C167" s="15" t="s">
        <v>111</v>
      </c>
      <c r="D167" s="93" t="s">
        <v>320</v>
      </c>
      <c r="E167" s="17">
        <v>1</v>
      </c>
      <c r="F167" s="47">
        <v>21103.47</v>
      </c>
      <c r="G167" s="18">
        <f>ROUND(E167*F167,2)</f>
        <v>21103.47</v>
      </c>
    </row>
    <row r="168" spans="1:7" ht="146.25" x14ac:dyDescent="0.25">
      <c r="A168" s="21"/>
      <c r="B168" s="21"/>
      <c r="C168" s="21"/>
      <c r="D168" s="94" t="s">
        <v>321</v>
      </c>
      <c r="E168" s="21"/>
      <c r="F168" s="47"/>
      <c r="G168" s="21"/>
    </row>
    <row r="169" spans="1:7" x14ac:dyDescent="0.25">
      <c r="A169" s="15" t="s">
        <v>322</v>
      </c>
      <c r="B169" s="15" t="s">
        <v>102</v>
      </c>
      <c r="C169" s="15" t="s">
        <v>111</v>
      </c>
      <c r="D169" s="93" t="s">
        <v>323</v>
      </c>
      <c r="E169" s="17">
        <v>1</v>
      </c>
      <c r="F169" s="47">
        <v>21103.47</v>
      </c>
      <c r="G169" s="18">
        <f>ROUND(E169*F169,2)</f>
        <v>21103.47</v>
      </c>
    </row>
    <row r="170" spans="1:7" ht="146.25" x14ac:dyDescent="0.25">
      <c r="A170" s="21"/>
      <c r="B170" s="21"/>
      <c r="C170" s="21"/>
      <c r="D170" s="94" t="s">
        <v>324</v>
      </c>
      <c r="E170" s="21"/>
      <c r="F170" s="47"/>
      <c r="G170" s="21"/>
    </row>
    <row r="171" spans="1:7" x14ac:dyDescent="0.25">
      <c r="A171" s="15" t="s">
        <v>325</v>
      </c>
      <c r="B171" s="15" t="s">
        <v>102</v>
      </c>
      <c r="C171" s="15" t="s">
        <v>111</v>
      </c>
      <c r="D171" s="93" t="s">
        <v>326</v>
      </c>
      <c r="E171" s="17">
        <v>1</v>
      </c>
      <c r="F171" s="47">
        <v>21103.47</v>
      </c>
      <c r="G171" s="18">
        <f>ROUND(E171*F171,2)</f>
        <v>21103.47</v>
      </c>
    </row>
    <row r="172" spans="1:7" ht="146.25" x14ac:dyDescent="0.25">
      <c r="A172" s="21"/>
      <c r="B172" s="21"/>
      <c r="C172" s="21"/>
      <c r="D172" s="94" t="s">
        <v>327</v>
      </c>
      <c r="E172" s="21"/>
      <c r="F172" s="47"/>
      <c r="G172" s="21"/>
    </row>
    <row r="173" spans="1:7" x14ac:dyDescent="0.25">
      <c r="A173" s="15" t="s">
        <v>328</v>
      </c>
      <c r="B173" s="15" t="s">
        <v>102</v>
      </c>
      <c r="C173" s="15" t="s">
        <v>111</v>
      </c>
      <c r="D173" s="93" t="s">
        <v>329</v>
      </c>
      <c r="E173" s="17">
        <v>1</v>
      </c>
      <c r="F173" s="47">
        <v>21103.47</v>
      </c>
      <c r="G173" s="18">
        <f>ROUND(E173*F173,2)</f>
        <v>21103.47</v>
      </c>
    </row>
    <row r="174" spans="1:7" ht="146.25" x14ac:dyDescent="0.25">
      <c r="A174" s="21"/>
      <c r="B174" s="21"/>
      <c r="C174" s="21"/>
      <c r="D174" s="94" t="s">
        <v>330</v>
      </c>
      <c r="E174" s="21"/>
      <c r="F174" s="47"/>
      <c r="G174" s="21"/>
    </row>
    <row r="175" spans="1:7" x14ac:dyDescent="0.25">
      <c r="A175" s="15" t="s">
        <v>331</v>
      </c>
      <c r="B175" s="15" t="s">
        <v>102</v>
      </c>
      <c r="C175" s="15" t="s">
        <v>111</v>
      </c>
      <c r="D175" s="93" t="s">
        <v>332</v>
      </c>
      <c r="E175" s="17">
        <v>1</v>
      </c>
      <c r="F175" s="47">
        <v>21103.47</v>
      </c>
      <c r="G175" s="18">
        <f>ROUND(E175*F175,2)</f>
        <v>21103.47</v>
      </c>
    </row>
    <row r="176" spans="1:7" ht="146.25" x14ac:dyDescent="0.25">
      <c r="A176" s="21"/>
      <c r="B176" s="21"/>
      <c r="C176" s="21"/>
      <c r="D176" s="94" t="s">
        <v>333</v>
      </c>
      <c r="E176" s="21"/>
      <c r="F176" s="47"/>
      <c r="G176" s="21"/>
    </row>
    <row r="177" spans="1:7" x14ac:dyDescent="0.25">
      <c r="A177" s="15" t="s">
        <v>334</v>
      </c>
      <c r="B177" s="15" t="s">
        <v>102</v>
      </c>
      <c r="C177" s="15" t="s">
        <v>111</v>
      </c>
      <c r="D177" s="93" t="s">
        <v>335</v>
      </c>
      <c r="E177" s="17">
        <v>1</v>
      </c>
      <c r="F177" s="47">
        <v>21103.47</v>
      </c>
      <c r="G177" s="18">
        <f>ROUND(E177*F177,2)</f>
        <v>21103.47</v>
      </c>
    </row>
    <row r="178" spans="1:7" ht="146.25" x14ac:dyDescent="0.25">
      <c r="A178" s="21"/>
      <c r="B178" s="21"/>
      <c r="C178" s="21"/>
      <c r="D178" s="94" t="s">
        <v>336</v>
      </c>
      <c r="E178" s="21"/>
      <c r="F178" s="47"/>
      <c r="G178" s="21"/>
    </row>
    <row r="179" spans="1:7" x14ac:dyDescent="0.25">
      <c r="A179" s="15" t="s">
        <v>337</v>
      </c>
      <c r="B179" s="15" t="s">
        <v>102</v>
      </c>
      <c r="C179" s="15" t="s">
        <v>111</v>
      </c>
      <c r="D179" s="93" t="s">
        <v>338</v>
      </c>
      <c r="E179" s="17">
        <v>1</v>
      </c>
      <c r="F179" s="47">
        <v>21103.47</v>
      </c>
      <c r="G179" s="18">
        <f>ROUND(E179*F179,2)</f>
        <v>21103.47</v>
      </c>
    </row>
    <row r="180" spans="1:7" ht="146.25" x14ac:dyDescent="0.25">
      <c r="A180" s="21"/>
      <c r="B180" s="21"/>
      <c r="C180" s="21"/>
      <c r="D180" s="94" t="s">
        <v>339</v>
      </c>
      <c r="E180" s="21"/>
      <c r="F180" s="47"/>
      <c r="G180" s="21"/>
    </row>
    <row r="181" spans="1:7" x14ac:dyDescent="0.25">
      <c r="A181" s="15" t="s">
        <v>340</v>
      </c>
      <c r="B181" s="15" t="s">
        <v>102</v>
      </c>
      <c r="C181" s="15" t="s">
        <v>111</v>
      </c>
      <c r="D181" s="93" t="s">
        <v>341</v>
      </c>
      <c r="E181" s="17">
        <v>1</v>
      </c>
      <c r="F181" s="47">
        <v>21103.47</v>
      </c>
      <c r="G181" s="18">
        <f>ROUND(E181*F181,2)</f>
        <v>21103.47</v>
      </c>
    </row>
    <row r="182" spans="1:7" ht="146.25" x14ac:dyDescent="0.25">
      <c r="A182" s="21"/>
      <c r="B182" s="21"/>
      <c r="C182" s="21"/>
      <c r="D182" s="94" t="s">
        <v>342</v>
      </c>
      <c r="E182" s="21"/>
      <c r="F182" s="47"/>
      <c r="G182" s="21"/>
    </row>
    <row r="183" spans="1:7" x14ac:dyDescent="0.25">
      <c r="A183" s="15" t="s">
        <v>343</v>
      </c>
      <c r="B183" s="15" t="s">
        <v>102</v>
      </c>
      <c r="C183" s="15" t="s">
        <v>111</v>
      </c>
      <c r="D183" s="93" t="s">
        <v>344</v>
      </c>
      <c r="E183" s="17">
        <v>1</v>
      </c>
      <c r="F183" s="47">
        <v>21103.47</v>
      </c>
      <c r="G183" s="18">
        <f>ROUND(E183*F183,2)</f>
        <v>21103.47</v>
      </c>
    </row>
    <row r="184" spans="1:7" ht="146.25" x14ac:dyDescent="0.25">
      <c r="A184" s="21"/>
      <c r="B184" s="21"/>
      <c r="C184" s="21"/>
      <c r="D184" s="94" t="s">
        <v>345</v>
      </c>
      <c r="E184" s="21"/>
      <c r="F184" s="47"/>
      <c r="G184" s="21"/>
    </row>
    <row r="185" spans="1:7" x14ac:dyDescent="0.25">
      <c r="A185" s="15" t="s">
        <v>346</v>
      </c>
      <c r="B185" s="15" t="s">
        <v>102</v>
      </c>
      <c r="C185" s="15" t="s">
        <v>111</v>
      </c>
      <c r="D185" s="93" t="s">
        <v>347</v>
      </c>
      <c r="E185" s="17">
        <v>1</v>
      </c>
      <c r="F185" s="47">
        <v>21103.47</v>
      </c>
      <c r="G185" s="18">
        <f>ROUND(E185*F185,2)</f>
        <v>21103.47</v>
      </c>
    </row>
    <row r="186" spans="1:7" ht="146.25" x14ac:dyDescent="0.25">
      <c r="A186" s="21"/>
      <c r="B186" s="21"/>
      <c r="C186" s="21"/>
      <c r="D186" s="94" t="s">
        <v>348</v>
      </c>
      <c r="E186" s="21"/>
      <c r="F186" s="47"/>
      <c r="G186" s="21"/>
    </row>
    <row r="187" spans="1:7" x14ac:dyDescent="0.25">
      <c r="A187" s="15" t="s">
        <v>349</v>
      </c>
      <c r="B187" s="15" t="s">
        <v>102</v>
      </c>
      <c r="C187" s="15" t="s">
        <v>111</v>
      </c>
      <c r="D187" s="93" t="s">
        <v>350</v>
      </c>
      <c r="E187" s="17">
        <v>1</v>
      </c>
      <c r="F187" s="47">
        <v>21103.47</v>
      </c>
      <c r="G187" s="18">
        <f>ROUND(E187*F187,2)</f>
        <v>21103.47</v>
      </c>
    </row>
    <row r="188" spans="1:7" ht="146.25" x14ac:dyDescent="0.25">
      <c r="A188" s="21"/>
      <c r="B188" s="21"/>
      <c r="C188" s="21"/>
      <c r="D188" s="94" t="s">
        <v>351</v>
      </c>
      <c r="E188" s="21"/>
      <c r="F188" s="47"/>
      <c r="G188" s="21"/>
    </row>
    <row r="189" spans="1:7" x14ac:dyDescent="0.25">
      <c r="A189" s="15" t="s">
        <v>352</v>
      </c>
      <c r="B189" s="15" t="s">
        <v>102</v>
      </c>
      <c r="C189" s="15" t="s">
        <v>111</v>
      </c>
      <c r="D189" s="93" t="s">
        <v>353</v>
      </c>
      <c r="E189" s="17">
        <v>1</v>
      </c>
      <c r="F189" s="47">
        <v>21103.47</v>
      </c>
      <c r="G189" s="18">
        <f>ROUND(E189*F189,2)</f>
        <v>21103.47</v>
      </c>
    </row>
    <row r="190" spans="1:7" ht="146.25" x14ac:dyDescent="0.25">
      <c r="A190" s="21"/>
      <c r="B190" s="21"/>
      <c r="C190" s="21"/>
      <c r="D190" s="94" t="s">
        <v>354</v>
      </c>
      <c r="E190" s="21"/>
      <c r="F190" s="47"/>
      <c r="G190" s="21"/>
    </row>
    <row r="191" spans="1:7" x14ac:dyDescent="0.25">
      <c r="A191" s="15" t="s">
        <v>355</v>
      </c>
      <c r="B191" s="15" t="s">
        <v>102</v>
      </c>
      <c r="C191" s="15" t="s">
        <v>111</v>
      </c>
      <c r="D191" s="93" t="s">
        <v>356</v>
      </c>
      <c r="E191" s="17">
        <v>1</v>
      </c>
      <c r="F191" s="47">
        <v>21103.47</v>
      </c>
      <c r="G191" s="18">
        <f>ROUND(E191*F191,2)</f>
        <v>21103.47</v>
      </c>
    </row>
    <row r="192" spans="1:7" ht="146.25" x14ac:dyDescent="0.25">
      <c r="A192" s="21"/>
      <c r="B192" s="21"/>
      <c r="C192" s="21"/>
      <c r="D192" s="94" t="s">
        <v>357</v>
      </c>
      <c r="E192" s="21"/>
      <c r="F192" s="47"/>
      <c r="G192" s="21"/>
    </row>
    <row r="193" spans="1:7" x14ac:dyDescent="0.25">
      <c r="A193" s="15" t="s">
        <v>358</v>
      </c>
      <c r="B193" s="15" t="s">
        <v>102</v>
      </c>
      <c r="C193" s="15" t="s">
        <v>111</v>
      </c>
      <c r="D193" s="93" t="s">
        <v>359</v>
      </c>
      <c r="E193" s="17">
        <v>1</v>
      </c>
      <c r="F193" s="47">
        <v>21103.47</v>
      </c>
      <c r="G193" s="18">
        <f>ROUND(E193*F193,2)</f>
        <v>21103.47</v>
      </c>
    </row>
    <row r="194" spans="1:7" ht="146.25" x14ac:dyDescent="0.25">
      <c r="A194" s="21"/>
      <c r="B194" s="21"/>
      <c r="C194" s="21"/>
      <c r="D194" s="94" t="s">
        <v>360</v>
      </c>
      <c r="E194" s="21"/>
      <c r="F194" s="47"/>
      <c r="G194" s="21"/>
    </row>
    <row r="195" spans="1:7" x14ac:dyDescent="0.25">
      <c r="A195" s="15" t="s">
        <v>361</v>
      </c>
      <c r="B195" s="15" t="s">
        <v>102</v>
      </c>
      <c r="C195" s="15" t="s">
        <v>111</v>
      </c>
      <c r="D195" s="93" t="s">
        <v>362</v>
      </c>
      <c r="E195" s="17">
        <v>1</v>
      </c>
      <c r="F195" s="47">
        <v>21103.47</v>
      </c>
      <c r="G195" s="18">
        <f>ROUND(E195*F195,2)</f>
        <v>21103.47</v>
      </c>
    </row>
    <row r="196" spans="1:7" ht="146.25" x14ac:dyDescent="0.25">
      <c r="A196" s="21"/>
      <c r="B196" s="21"/>
      <c r="C196" s="21"/>
      <c r="D196" s="94" t="s">
        <v>363</v>
      </c>
      <c r="E196" s="21"/>
      <c r="F196" s="47"/>
      <c r="G196" s="21"/>
    </row>
    <row r="197" spans="1:7" x14ac:dyDescent="0.25">
      <c r="A197" s="15" t="s">
        <v>364</v>
      </c>
      <c r="B197" s="15" t="s">
        <v>102</v>
      </c>
      <c r="C197" s="15" t="s">
        <v>111</v>
      </c>
      <c r="D197" s="93" t="s">
        <v>365</v>
      </c>
      <c r="E197" s="17">
        <v>1</v>
      </c>
      <c r="F197" s="47">
        <v>21103.47</v>
      </c>
      <c r="G197" s="18">
        <f>ROUND(E197*F197,2)</f>
        <v>21103.47</v>
      </c>
    </row>
    <row r="198" spans="1:7" ht="146.25" x14ac:dyDescent="0.25">
      <c r="A198" s="21"/>
      <c r="B198" s="21"/>
      <c r="C198" s="21"/>
      <c r="D198" s="94" t="s">
        <v>366</v>
      </c>
      <c r="E198" s="21"/>
      <c r="F198" s="47"/>
      <c r="G198" s="21"/>
    </row>
    <row r="199" spans="1:7" x14ac:dyDescent="0.25">
      <c r="A199" s="15" t="s">
        <v>367</v>
      </c>
      <c r="B199" s="15" t="s">
        <v>102</v>
      </c>
      <c r="C199" s="15" t="s">
        <v>111</v>
      </c>
      <c r="D199" s="93" t="s">
        <v>368</v>
      </c>
      <c r="E199" s="17">
        <v>1</v>
      </c>
      <c r="F199" s="47">
        <v>21103.47</v>
      </c>
      <c r="G199" s="18">
        <f>ROUND(E199*F199,2)</f>
        <v>21103.47</v>
      </c>
    </row>
    <row r="200" spans="1:7" ht="146.25" x14ac:dyDescent="0.25">
      <c r="A200" s="21"/>
      <c r="B200" s="21"/>
      <c r="C200" s="21"/>
      <c r="D200" s="94" t="s">
        <v>369</v>
      </c>
      <c r="E200" s="21"/>
      <c r="F200" s="47"/>
      <c r="G200" s="21"/>
    </row>
    <row r="201" spans="1:7" x14ac:dyDescent="0.25">
      <c r="A201" s="15" t="s">
        <v>370</v>
      </c>
      <c r="B201" s="15" t="s">
        <v>102</v>
      </c>
      <c r="C201" s="15" t="s">
        <v>111</v>
      </c>
      <c r="D201" s="93" t="s">
        <v>371</v>
      </c>
      <c r="E201" s="17">
        <v>1</v>
      </c>
      <c r="F201" s="47">
        <v>21103.47</v>
      </c>
      <c r="G201" s="18">
        <f>ROUND(E201*F201,2)</f>
        <v>21103.47</v>
      </c>
    </row>
    <row r="202" spans="1:7" ht="146.25" x14ac:dyDescent="0.25">
      <c r="A202" s="21"/>
      <c r="B202" s="21"/>
      <c r="C202" s="21"/>
      <c r="D202" s="94" t="s">
        <v>372</v>
      </c>
      <c r="E202" s="21"/>
      <c r="F202" s="47"/>
      <c r="G202" s="21"/>
    </row>
    <row r="203" spans="1:7" x14ac:dyDescent="0.25">
      <c r="A203" s="15" t="s">
        <v>373</v>
      </c>
      <c r="B203" s="15" t="s">
        <v>102</v>
      </c>
      <c r="C203" s="15" t="s">
        <v>111</v>
      </c>
      <c r="D203" s="93" t="s">
        <v>374</v>
      </c>
      <c r="E203" s="17">
        <v>1</v>
      </c>
      <c r="F203" s="47">
        <v>269509.90000000002</v>
      </c>
      <c r="G203" s="18">
        <f>ROUND(E203*F203,2)</f>
        <v>269509.90000000002</v>
      </c>
    </row>
    <row r="204" spans="1:7" ht="146.25" x14ac:dyDescent="0.25">
      <c r="A204" s="21"/>
      <c r="B204" s="21"/>
      <c r="C204" s="21"/>
      <c r="D204" s="94" t="s">
        <v>375</v>
      </c>
      <c r="E204" s="21"/>
      <c r="F204" s="47"/>
      <c r="G204" s="21"/>
    </row>
    <row r="205" spans="1:7" x14ac:dyDescent="0.25">
      <c r="A205" s="15" t="s">
        <v>376</v>
      </c>
      <c r="B205" s="15" t="s">
        <v>102</v>
      </c>
      <c r="C205" s="15" t="s">
        <v>111</v>
      </c>
      <c r="D205" s="93" t="s">
        <v>377</v>
      </c>
      <c r="E205" s="17">
        <v>1</v>
      </c>
      <c r="F205" s="47">
        <v>39724.25</v>
      </c>
      <c r="G205" s="18">
        <f>ROUND(E205*F205,2)</f>
        <v>39724.25</v>
      </c>
    </row>
    <row r="206" spans="1:7" ht="146.25" x14ac:dyDescent="0.25">
      <c r="A206" s="21"/>
      <c r="B206" s="21"/>
      <c r="C206" s="21"/>
      <c r="D206" s="94" t="s">
        <v>378</v>
      </c>
      <c r="E206" s="21"/>
      <c r="F206" s="47"/>
      <c r="G206" s="21"/>
    </row>
    <row r="207" spans="1:7" x14ac:dyDescent="0.25">
      <c r="A207" s="15" t="s">
        <v>379</v>
      </c>
      <c r="B207" s="15" t="s">
        <v>102</v>
      </c>
      <c r="C207" s="15" t="s">
        <v>111</v>
      </c>
      <c r="D207" s="93" t="s">
        <v>380</v>
      </c>
      <c r="E207" s="17">
        <v>1</v>
      </c>
      <c r="F207" s="47">
        <v>39724.25</v>
      </c>
      <c r="G207" s="18">
        <f>ROUND(E207*F207,2)</f>
        <v>39724.25</v>
      </c>
    </row>
    <row r="208" spans="1:7" ht="146.25" x14ac:dyDescent="0.25">
      <c r="A208" s="21"/>
      <c r="B208" s="21"/>
      <c r="C208" s="21"/>
      <c r="D208" s="94" t="s">
        <v>381</v>
      </c>
      <c r="E208" s="21"/>
      <c r="F208" s="47"/>
      <c r="G208" s="21"/>
    </row>
    <row r="209" spans="1:7" x14ac:dyDescent="0.25">
      <c r="A209" s="15" t="s">
        <v>382</v>
      </c>
      <c r="B209" s="15" t="s">
        <v>102</v>
      </c>
      <c r="C209" s="15" t="s">
        <v>111</v>
      </c>
      <c r="D209" s="93" t="s">
        <v>383</v>
      </c>
      <c r="E209" s="17">
        <v>1</v>
      </c>
      <c r="F209" s="47">
        <v>39724.25</v>
      </c>
      <c r="G209" s="18">
        <f>ROUND(E209*F209,2)</f>
        <v>39724.25</v>
      </c>
    </row>
    <row r="210" spans="1:7" ht="146.25" x14ac:dyDescent="0.25">
      <c r="A210" s="21"/>
      <c r="B210" s="21"/>
      <c r="C210" s="21"/>
      <c r="D210" s="94" t="s">
        <v>384</v>
      </c>
      <c r="E210" s="21"/>
      <c r="F210" s="47"/>
      <c r="G210" s="21"/>
    </row>
    <row r="211" spans="1:7" x14ac:dyDescent="0.25">
      <c r="A211" s="15" t="s">
        <v>385</v>
      </c>
      <c r="B211" s="15" t="s">
        <v>102</v>
      </c>
      <c r="C211" s="15" t="s">
        <v>111</v>
      </c>
      <c r="D211" s="93" t="s">
        <v>386</v>
      </c>
      <c r="E211" s="17">
        <v>1</v>
      </c>
      <c r="F211" s="47">
        <v>39724.25</v>
      </c>
      <c r="G211" s="18">
        <f>ROUND(E211*F211,2)</f>
        <v>39724.25</v>
      </c>
    </row>
    <row r="212" spans="1:7" ht="146.25" x14ac:dyDescent="0.25">
      <c r="A212" s="21"/>
      <c r="B212" s="21"/>
      <c r="C212" s="21"/>
      <c r="D212" s="94" t="s">
        <v>387</v>
      </c>
      <c r="E212" s="21"/>
      <c r="F212" s="47"/>
      <c r="G212" s="21"/>
    </row>
    <row r="213" spans="1:7" x14ac:dyDescent="0.25">
      <c r="A213" s="15" t="s">
        <v>388</v>
      </c>
      <c r="B213" s="15" t="s">
        <v>102</v>
      </c>
      <c r="C213" s="15" t="s">
        <v>111</v>
      </c>
      <c r="D213" s="93" t="s">
        <v>389</v>
      </c>
      <c r="E213" s="17">
        <v>1</v>
      </c>
      <c r="F213" s="47">
        <v>39724.25</v>
      </c>
      <c r="G213" s="18">
        <f>ROUND(E213*F213,2)</f>
        <v>39724.25</v>
      </c>
    </row>
    <row r="214" spans="1:7" ht="146.25" x14ac:dyDescent="0.25">
      <c r="A214" s="21"/>
      <c r="B214" s="21"/>
      <c r="C214" s="21"/>
      <c r="D214" s="94" t="s">
        <v>390</v>
      </c>
      <c r="E214" s="21"/>
      <c r="F214" s="47"/>
      <c r="G214" s="21"/>
    </row>
    <row r="215" spans="1:7" x14ac:dyDescent="0.25">
      <c r="A215" s="15" t="s">
        <v>391</v>
      </c>
      <c r="B215" s="15" t="s">
        <v>102</v>
      </c>
      <c r="C215" s="15" t="s">
        <v>111</v>
      </c>
      <c r="D215" s="93" t="s">
        <v>392</v>
      </c>
      <c r="E215" s="17">
        <v>1</v>
      </c>
      <c r="F215" s="47">
        <v>39724.25</v>
      </c>
      <c r="G215" s="18">
        <f>ROUND(E215*F215,2)</f>
        <v>39724.25</v>
      </c>
    </row>
    <row r="216" spans="1:7" ht="146.25" x14ac:dyDescent="0.25">
      <c r="A216" s="21"/>
      <c r="B216" s="21"/>
      <c r="C216" s="21"/>
      <c r="D216" s="94" t="s">
        <v>393</v>
      </c>
      <c r="E216" s="21"/>
      <c r="F216" s="47"/>
      <c r="G216" s="21"/>
    </row>
    <row r="217" spans="1:7" x14ac:dyDescent="0.25">
      <c r="A217" s="15" t="s">
        <v>394</v>
      </c>
      <c r="B217" s="15" t="s">
        <v>102</v>
      </c>
      <c r="C217" s="15" t="s">
        <v>111</v>
      </c>
      <c r="D217" s="93" t="s">
        <v>395</v>
      </c>
      <c r="E217" s="17">
        <v>1</v>
      </c>
      <c r="F217" s="47">
        <v>39724.25</v>
      </c>
      <c r="G217" s="18">
        <f>ROUND(E217*F217,2)</f>
        <v>39724.25</v>
      </c>
    </row>
    <row r="218" spans="1:7" ht="146.25" x14ac:dyDescent="0.25">
      <c r="A218" s="21"/>
      <c r="B218" s="21"/>
      <c r="C218" s="21"/>
      <c r="D218" s="94" t="s">
        <v>396</v>
      </c>
      <c r="E218" s="21"/>
      <c r="F218" s="47"/>
      <c r="G218" s="21"/>
    </row>
    <row r="219" spans="1:7" x14ac:dyDescent="0.25">
      <c r="A219" s="15" t="s">
        <v>397</v>
      </c>
      <c r="B219" s="15" t="s">
        <v>102</v>
      </c>
      <c r="C219" s="15" t="s">
        <v>111</v>
      </c>
      <c r="D219" s="93" t="s">
        <v>398</v>
      </c>
      <c r="E219" s="17">
        <v>1</v>
      </c>
      <c r="F219" s="47">
        <v>39724.25</v>
      </c>
      <c r="G219" s="18">
        <f>ROUND(E219*F219,2)</f>
        <v>39724.25</v>
      </c>
    </row>
    <row r="220" spans="1:7" ht="146.25" x14ac:dyDescent="0.25">
      <c r="A220" s="21"/>
      <c r="B220" s="21"/>
      <c r="C220" s="21"/>
      <c r="D220" s="94" t="s">
        <v>399</v>
      </c>
      <c r="E220" s="21"/>
      <c r="F220" s="47"/>
      <c r="G220" s="21"/>
    </row>
    <row r="221" spans="1:7" x14ac:dyDescent="0.25">
      <c r="A221" s="15" t="s">
        <v>400</v>
      </c>
      <c r="B221" s="15" t="s">
        <v>102</v>
      </c>
      <c r="C221" s="15" t="s">
        <v>111</v>
      </c>
      <c r="D221" s="93" t="s">
        <v>401</v>
      </c>
      <c r="E221" s="17">
        <v>1</v>
      </c>
      <c r="F221" s="47">
        <v>39724.25</v>
      </c>
      <c r="G221" s="18">
        <f>ROUND(E221*F221,2)</f>
        <v>39724.25</v>
      </c>
    </row>
    <row r="222" spans="1:7" ht="146.25" x14ac:dyDescent="0.25">
      <c r="A222" s="21"/>
      <c r="B222" s="21"/>
      <c r="C222" s="21"/>
      <c r="D222" s="94" t="s">
        <v>402</v>
      </c>
      <c r="E222" s="21"/>
      <c r="F222" s="47"/>
      <c r="G222" s="21"/>
    </row>
    <row r="223" spans="1:7" x14ac:dyDescent="0.25">
      <c r="A223" s="15" t="s">
        <v>403</v>
      </c>
      <c r="B223" s="15" t="s">
        <v>102</v>
      </c>
      <c r="C223" s="15" t="s">
        <v>111</v>
      </c>
      <c r="D223" s="93" t="s">
        <v>404</v>
      </c>
      <c r="E223" s="17">
        <v>1</v>
      </c>
      <c r="F223" s="47">
        <v>39724.25</v>
      </c>
      <c r="G223" s="18">
        <f>ROUND(E223*F223,2)</f>
        <v>39724.25</v>
      </c>
    </row>
    <row r="224" spans="1:7" ht="146.25" x14ac:dyDescent="0.25">
      <c r="A224" s="21"/>
      <c r="B224" s="21"/>
      <c r="C224" s="21"/>
      <c r="D224" s="94" t="s">
        <v>405</v>
      </c>
      <c r="E224" s="21"/>
      <c r="F224" s="47"/>
      <c r="G224" s="21"/>
    </row>
    <row r="225" spans="1:7" x14ac:dyDescent="0.25">
      <c r="A225" s="15" t="s">
        <v>406</v>
      </c>
      <c r="B225" s="15" t="s">
        <v>102</v>
      </c>
      <c r="C225" s="15" t="s">
        <v>111</v>
      </c>
      <c r="D225" s="93" t="s">
        <v>407</v>
      </c>
      <c r="E225" s="17">
        <v>1</v>
      </c>
      <c r="F225" s="47">
        <v>39724.25</v>
      </c>
      <c r="G225" s="18">
        <f>ROUND(E225*F225,2)</f>
        <v>39724.25</v>
      </c>
    </row>
    <row r="226" spans="1:7" ht="146.25" x14ac:dyDescent="0.25">
      <c r="A226" s="21"/>
      <c r="B226" s="21"/>
      <c r="C226" s="21"/>
      <c r="D226" s="94" t="s">
        <v>408</v>
      </c>
      <c r="E226" s="21"/>
      <c r="F226" s="47"/>
      <c r="G226" s="21"/>
    </row>
    <row r="227" spans="1:7" x14ac:dyDescent="0.25">
      <c r="A227" s="15" t="s">
        <v>409</v>
      </c>
      <c r="B227" s="15" t="s">
        <v>102</v>
      </c>
      <c r="C227" s="15" t="s">
        <v>111</v>
      </c>
      <c r="D227" s="93" t="s">
        <v>410</v>
      </c>
      <c r="E227" s="17">
        <v>1</v>
      </c>
      <c r="F227" s="47">
        <v>39724.25</v>
      </c>
      <c r="G227" s="18">
        <f>ROUND(E227*F227,2)</f>
        <v>39724.25</v>
      </c>
    </row>
    <row r="228" spans="1:7" ht="146.25" x14ac:dyDescent="0.25">
      <c r="A228" s="21"/>
      <c r="B228" s="21"/>
      <c r="C228" s="21"/>
      <c r="D228" s="94" t="s">
        <v>411</v>
      </c>
      <c r="E228" s="21"/>
      <c r="F228" s="47"/>
      <c r="G228" s="21"/>
    </row>
    <row r="229" spans="1:7" x14ac:dyDescent="0.25">
      <c r="A229" s="15" t="s">
        <v>412</v>
      </c>
      <c r="B229" s="15" t="s">
        <v>102</v>
      </c>
      <c r="C229" s="15" t="s">
        <v>111</v>
      </c>
      <c r="D229" s="93" t="s">
        <v>413</v>
      </c>
      <c r="E229" s="17">
        <v>1</v>
      </c>
      <c r="F229" s="47">
        <v>39724.25</v>
      </c>
      <c r="G229" s="18">
        <f>ROUND(E229*F229,2)</f>
        <v>39724.25</v>
      </c>
    </row>
    <row r="230" spans="1:7" ht="146.25" x14ac:dyDescent="0.25">
      <c r="A230" s="21"/>
      <c r="B230" s="21"/>
      <c r="C230" s="21"/>
      <c r="D230" s="94" t="s">
        <v>414</v>
      </c>
      <c r="E230" s="21"/>
      <c r="F230" s="47"/>
      <c r="G230" s="21"/>
    </row>
    <row r="231" spans="1:7" x14ac:dyDescent="0.25">
      <c r="A231" s="15" t="s">
        <v>415</v>
      </c>
      <c r="B231" s="15" t="s">
        <v>102</v>
      </c>
      <c r="C231" s="15" t="s">
        <v>111</v>
      </c>
      <c r="D231" s="93" t="s">
        <v>416</v>
      </c>
      <c r="E231" s="17">
        <v>1</v>
      </c>
      <c r="F231" s="47">
        <v>39724.25</v>
      </c>
      <c r="G231" s="18">
        <f>ROUND(E231*F231,2)</f>
        <v>39724.25</v>
      </c>
    </row>
    <row r="232" spans="1:7" ht="146.25" x14ac:dyDescent="0.25">
      <c r="A232" s="21"/>
      <c r="B232" s="21"/>
      <c r="C232" s="21"/>
      <c r="D232" s="94" t="s">
        <v>417</v>
      </c>
      <c r="E232" s="21"/>
      <c r="F232" s="47"/>
      <c r="G232" s="21"/>
    </row>
    <row r="233" spans="1:7" x14ac:dyDescent="0.25">
      <c r="A233" s="15" t="s">
        <v>418</v>
      </c>
      <c r="B233" s="15" t="s">
        <v>102</v>
      </c>
      <c r="C233" s="15" t="s">
        <v>111</v>
      </c>
      <c r="D233" s="93" t="s">
        <v>419</v>
      </c>
      <c r="E233" s="17">
        <v>1</v>
      </c>
      <c r="F233" s="47">
        <v>39724.25</v>
      </c>
      <c r="G233" s="18">
        <f>ROUND(E233*F233,2)</f>
        <v>39724.25</v>
      </c>
    </row>
    <row r="234" spans="1:7" ht="146.25" x14ac:dyDescent="0.25">
      <c r="A234" s="21"/>
      <c r="B234" s="21"/>
      <c r="C234" s="21"/>
      <c r="D234" s="94" t="s">
        <v>420</v>
      </c>
      <c r="E234" s="21"/>
      <c r="F234" s="47"/>
      <c r="G234" s="21"/>
    </row>
    <row r="235" spans="1:7" x14ac:dyDescent="0.25">
      <c r="A235" s="15" t="s">
        <v>421</v>
      </c>
      <c r="B235" s="15" t="s">
        <v>102</v>
      </c>
      <c r="C235" s="15" t="s">
        <v>111</v>
      </c>
      <c r="D235" s="93" t="s">
        <v>422</v>
      </c>
      <c r="E235" s="17">
        <v>1</v>
      </c>
      <c r="F235" s="47">
        <v>39724.25</v>
      </c>
      <c r="G235" s="18">
        <f>ROUND(E235*F235,2)</f>
        <v>39724.25</v>
      </c>
    </row>
    <row r="236" spans="1:7" ht="146.25" x14ac:dyDescent="0.25">
      <c r="A236" s="21"/>
      <c r="B236" s="21"/>
      <c r="C236" s="21"/>
      <c r="D236" s="94" t="s">
        <v>423</v>
      </c>
      <c r="E236" s="21"/>
      <c r="F236" s="47"/>
      <c r="G236" s="21"/>
    </row>
    <row r="237" spans="1:7" x14ac:dyDescent="0.25">
      <c r="A237" s="15" t="s">
        <v>424</v>
      </c>
      <c r="B237" s="15" t="s">
        <v>102</v>
      </c>
      <c r="C237" s="15" t="s">
        <v>111</v>
      </c>
      <c r="D237" s="93" t="s">
        <v>425</v>
      </c>
      <c r="E237" s="17">
        <v>1</v>
      </c>
      <c r="F237" s="47">
        <v>121855.11</v>
      </c>
      <c r="G237" s="18">
        <f>ROUND(E237*F237,2)</f>
        <v>121855.11</v>
      </c>
    </row>
    <row r="238" spans="1:7" ht="146.25" x14ac:dyDescent="0.25">
      <c r="A238" s="21"/>
      <c r="B238" s="21"/>
      <c r="C238" s="21"/>
      <c r="D238" s="94" t="s">
        <v>426</v>
      </c>
      <c r="E238" s="21"/>
      <c r="F238" s="47"/>
      <c r="G238" s="21"/>
    </row>
    <row r="239" spans="1:7" x14ac:dyDescent="0.25">
      <c r="A239" s="15" t="s">
        <v>427</v>
      </c>
      <c r="B239" s="15" t="s">
        <v>102</v>
      </c>
      <c r="C239" s="15" t="s">
        <v>111</v>
      </c>
      <c r="D239" s="93" t="s">
        <v>428</v>
      </c>
      <c r="E239" s="17">
        <v>1</v>
      </c>
      <c r="F239" s="47">
        <v>121855.11</v>
      </c>
      <c r="G239" s="18">
        <f>ROUND(E239*F239,2)</f>
        <v>121855.11</v>
      </c>
    </row>
    <row r="240" spans="1:7" ht="146.25" x14ac:dyDescent="0.25">
      <c r="A240" s="21"/>
      <c r="B240" s="21"/>
      <c r="C240" s="21"/>
      <c r="D240" s="94" t="s">
        <v>429</v>
      </c>
      <c r="E240" s="21"/>
      <c r="F240" s="47"/>
      <c r="G240" s="21"/>
    </row>
    <row r="241" spans="1:7" x14ac:dyDescent="0.25">
      <c r="A241" s="15" t="s">
        <v>430</v>
      </c>
      <c r="B241" s="15" t="s">
        <v>102</v>
      </c>
      <c r="C241" s="15" t="s">
        <v>111</v>
      </c>
      <c r="D241" s="93" t="s">
        <v>431</v>
      </c>
      <c r="E241" s="17">
        <v>1</v>
      </c>
      <c r="F241" s="47">
        <v>121855.11</v>
      </c>
      <c r="G241" s="18">
        <f>ROUND(E241*F241,2)</f>
        <v>121855.11</v>
      </c>
    </row>
    <row r="242" spans="1:7" ht="146.25" x14ac:dyDescent="0.25">
      <c r="A242" s="21"/>
      <c r="B242" s="21"/>
      <c r="C242" s="21"/>
      <c r="D242" s="94" t="s">
        <v>432</v>
      </c>
      <c r="E242" s="21"/>
      <c r="F242" s="47"/>
      <c r="G242" s="21"/>
    </row>
    <row r="243" spans="1:7" x14ac:dyDescent="0.25">
      <c r="A243" s="15" t="s">
        <v>433</v>
      </c>
      <c r="B243" s="15" t="s">
        <v>102</v>
      </c>
      <c r="C243" s="15" t="s">
        <v>111</v>
      </c>
      <c r="D243" s="93" t="s">
        <v>434</v>
      </c>
      <c r="E243" s="17">
        <v>1</v>
      </c>
      <c r="F243" s="47">
        <v>121855.11</v>
      </c>
      <c r="G243" s="18">
        <f>ROUND(E243*F243,2)</f>
        <v>121855.11</v>
      </c>
    </row>
    <row r="244" spans="1:7" ht="146.25" x14ac:dyDescent="0.25">
      <c r="A244" s="21"/>
      <c r="B244" s="21"/>
      <c r="C244" s="21"/>
      <c r="D244" s="94" t="s">
        <v>435</v>
      </c>
      <c r="E244" s="21"/>
      <c r="F244" s="47"/>
      <c r="G244" s="21"/>
    </row>
    <row r="245" spans="1:7" x14ac:dyDescent="0.25">
      <c r="A245" s="15" t="s">
        <v>436</v>
      </c>
      <c r="B245" s="15" t="s">
        <v>102</v>
      </c>
      <c r="C245" s="15" t="s">
        <v>111</v>
      </c>
      <c r="D245" s="93" t="s">
        <v>437</v>
      </c>
      <c r="E245" s="17">
        <v>1</v>
      </c>
      <c r="F245" s="47">
        <v>121855.11</v>
      </c>
      <c r="G245" s="18">
        <f>ROUND(E245*F245,2)</f>
        <v>121855.11</v>
      </c>
    </row>
    <row r="246" spans="1:7" ht="146.25" x14ac:dyDescent="0.25">
      <c r="A246" s="21"/>
      <c r="B246" s="21"/>
      <c r="C246" s="21"/>
      <c r="D246" s="94" t="s">
        <v>438</v>
      </c>
      <c r="E246" s="21"/>
      <c r="F246" s="47"/>
      <c r="G246" s="21"/>
    </row>
    <row r="247" spans="1:7" x14ac:dyDescent="0.25">
      <c r="A247" s="15" t="s">
        <v>439</v>
      </c>
      <c r="B247" s="15" t="s">
        <v>102</v>
      </c>
      <c r="C247" s="15" t="s">
        <v>111</v>
      </c>
      <c r="D247" s="93" t="s">
        <v>440</v>
      </c>
      <c r="E247" s="17">
        <v>1</v>
      </c>
      <c r="F247" s="47">
        <v>121855.11</v>
      </c>
      <c r="G247" s="18">
        <f>ROUND(E247*F247,2)</f>
        <v>121855.11</v>
      </c>
    </row>
    <row r="248" spans="1:7" ht="146.25" x14ac:dyDescent="0.25">
      <c r="A248" s="21"/>
      <c r="B248" s="21"/>
      <c r="C248" s="21"/>
      <c r="D248" s="94" t="s">
        <v>441</v>
      </c>
      <c r="E248" s="21"/>
      <c r="F248" s="47"/>
      <c r="G248" s="21"/>
    </row>
    <row r="249" spans="1:7" x14ac:dyDescent="0.25">
      <c r="A249" s="15" t="s">
        <v>442</v>
      </c>
      <c r="B249" s="15" t="s">
        <v>102</v>
      </c>
      <c r="C249" s="15" t="s">
        <v>111</v>
      </c>
      <c r="D249" s="93" t="s">
        <v>443</v>
      </c>
      <c r="E249" s="17">
        <v>1</v>
      </c>
      <c r="F249" s="47">
        <v>121855.11</v>
      </c>
      <c r="G249" s="18">
        <f>ROUND(E249*F249,2)</f>
        <v>121855.11</v>
      </c>
    </row>
    <row r="250" spans="1:7" ht="146.25" x14ac:dyDescent="0.25">
      <c r="A250" s="21"/>
      <c r="B250" s="21"/>
      <c r="C250" s="21"/>
      <c r="D250" s="94" t="s">
        <v>444</v>
      </c>
      <c r="E250" s="21"/>
      <c r="F250" s="47"/>
      <c r="G250" s="21"/>
    </row>
    <row r="251" spans="1:7" x14ac:dyDescent="0.25">
      <c r="A251" s="15" t="s">
        <v>445</v>
      </c>
      <c r="B251" s="15" t="s">
        <v>102</v>
      </c>
      <c r="C251" s="15" t="s">
        <v>111</v>
      </c>
      <c r="D251" s="93" t="s">
        <v>446</v>
      </c>
      <c r="E251" s="17">
        <v>1</v>
      </c>
      <c r="F251" s="47">
        <v>121855.11</v>
      </c>
      <c r="G251" s="18">
        <f>ROUND(E251*F251,2)</f>
        <v>121855.11</v>
      </c>
    </row>
    <row r="252" spans="1:7" ht="146.25" x14ac:dyDescent="0.25">
      <c r="A252" s="21"/>
      <c r="B252" s="21"/>
      <c r="C252" s="21"/>
      <c r="D252" s="94" t="s">
        <v>447</v>
      </c>
      <c r="E252" s="21"/>
      <c r="F252" s="47"/>
      <c r="G252" s="21"/>
    </row>
    <row r="253" spans="1:7" x14ac:dyDescent="0.25">
      <c r="A253" s="15" t="s">
        <v>448</v>
      </c>
      <c r="B253" s="15" t="s">
        <v>102</v>
      </c>
      <c r="C253" s="15" t="s">
        <v>111</v>
      </c>
      <c r="D253" s="93" t="s">
        <v>449</v>
      </c>
      <c r="E253" s="17">
        <v>1</v>
      </c>
      <c r="F253" s="47">
        <v>121855.11</v>
      </c>
      <c r="G253" s="18">
        <f>ROUND(E253*F253,2)</f>
        <v>121855.11</v>
      </c>
    </row>
    <row r="254" spans="1:7" ht="146.25" x14ac:dyDescent="0.25">
      <c r="A254" s="21"/>
      <c r="B254" s="21"/>
      <c r="C254" s="21"/>
      <c r="D254" s="94" t="s">
        <v>450</v>
      </c>
      <c r="E254" s="21"/>
      <c r="F254" s="47"/>
      <c r="G254" s="21"/>
    </row>
    <row r="255" spans="1:7" x14ac:dyDescent="0.25">
      <c r="A255" s="15" t="s">
        <v>451</v>
      </c>
      <c r="B255" s="15" t="s">
        <v>102</v>
      </c>
      <c r="C255" s="15" t="s">
        <v>111</v>
      </c>
      <c r="D255" s="93" t="s">
        <v>452</v>
      </c>
      <c r="E255" s="17">
        <v>1</v>
      </c>
      <c r="F255" s="47">
        <v>121855.11</v>
      </c>
      <c r="G255" s="18">
        <f>ROUND(E255*F255,2)</f>
        <v>121855.11</v>
      </c>
    </row>
    <row r="256" spans="1:7" ht="146.25" x14ac:dyDescent="0.25">
      <c r="A256" s="21"/>
      <c r="B256" s="21"/>
      <c r="C256" s="21"/>
      <c r="D256" s="94" t="s">
        <v>453</v>
      </c>
      <c r="E256" s="21"/>
      <c r="F256" s="47"/>
      <c r="G256" s="21"/>
    </row>
    <row r="257" spans="1:7" x14ac:dyDescent="0.25">
      <c r="A257" s="15" t="s">
        <v>454</v>
      </c>
      <c r="B257" s="15" t="s">
        <v>102</v>
      </c>
      <c r="C257" s="15" t="s">
        <v>111</v>
      </c>
      <c r="D257" s="93" t="s">
        <v>455</v>
      </c>
      <c r="E257" s="17">
        <v>1</v>
      </c>
      <c r="F257" s="47">
        <v>121855.11</v>
      </c>
      <c r="G257" s="18">
        <f>ROUND(E257*F257,2)</f>
        <v>121855.11</v>
      </c>
    </row>
    <row r="258" spans="1:7" ht="146.25" x14ac:dyDescent="0.25">
      <c r="A258" s="21"/>
      <c r="B258" s="21"/>
      <c r="C258" s="21"/>
      <c r="D258" s="94" t="s">
        <v>456</v>
      </c>
      <c r="E258" s="21"/>
      <c r="F258" s="47"/>
      <c r="G258" s="21"/>
    </row>
    <row r="259" spans="1:7" x14ac:dyDescent="0.25">
      <c r="A259" s="15" t="s">
        <v>457</v>
      </c>
      <c r="B259" s="15" t="s">
        <v>102</v>
      </c>
      <c r="C259" s="15" t="s">
        <v>111</v>
      </c>
      <c r="D259" s="93" t="s">
        <v>458</v>
      </c>
      <c r="E259" s="17">
        <v>1</v>
      </c>
      <c r="F259" s="47">
        <v>121855.11</v>
      </c>
      <c r="G259" s="18">
        <f>ROUND(E259*F259,2)</f>
        <v>121855.11</v>
      </c>
    </row>
    <row r="260" spans="1:7" ht="146.25" x14ac:dyDescent="0.25">
      <c r="A260" s="21"/>
      <c r="B260" s="21"/>
      <c r="C260" s="21"/>
      <c r="D260" s="94" t="s">
        <v>459</v>
      </c>
      <c r="E260" s="21"/>
      <c r="F260" s="47"/>
      <c r="G260" s="21"/>
    </row>
    <row r="261" spans="1:7" x14ac:dyDescent="0.25">
      <c r="A261" s="15" t="s">
        <v>460</v>
      </c>
      <c r="B261" s="15" t="s">
        <v>102</v>
      </c>
      <c r="C261" s="15" t="s">
        <v>111</v>
      </c>
      <c r="D261" s="93" t="s">
        <v>461</v>
      </c>
      <c r="E261" s="17">
        <v>1</v>
      </c>
      <c r="F261" s="47">
        <v>121855.11</v>
      </c>
      <c r="G261" s="18">
        <f>ROUND(E261*F261,2)</f>
        <v>121855.11</v>
      </c>
    </row>
    <row r="262" spans="1:7" ht="146.25" x14ac:dyDescent="0.25">
      <c r="A262" s="21"/>
      <c r="B262" s="21"/>
      <c r="C262" s="21"/>
      <c r="D262" s="94" t="s">
        <v>462</v>
      </c>
      <c r="E262" s="21"/>
      <c r="F262" s="47"/>
      <c r="G262" s="21"/>
    </row>
    <row r="263" spans="1:7" x14ac:dyDescent="0.25">
      <c r="A263" s="15" t="s">
        <v>463</v>
      </c>
      <c r="B263" s="15" t="s">
        <v>102</v>
      </c>
      <c r="C263" s="15" t="s">
        <v>111</v>
      </c>
      <c r="D263" s="93" t="s">
        <v>464</v>
      </c>
      <c r="E263" s="17">
        <v>1</v>
      </c>
      <c r="F263" s="47">
        <v>121855.11</v>
      </c>
      <c r="G263" s="18">
        <f>ROUND(E263*F263,2)</f>
        <v>121855.11</v>
      </c>
    </row>
    <row r="264" spans="1:7" ht="146.25" x14ac:dyDescent="0.25">
      <c r="A264" s="21"/>
      <c r="B264" s="21"/>
      <c r="C264" s="21"/>
      <c r="D264" s="94" t="s">
        <v>465</v>
      </c>
      <c r="E264" s="21"/>
      <c r="F264" s="47"/>
      <c r="G264" s="21"/>
    </row>
    <row r="265" spans="1:7" x14ac:dyDescent="0.25">
      <c r="A265" s="15" t="s">
        <v>466</v>
      </c>
      <c r="B265" s="15" t="s">
        <v>102</v>
      </c>
      <c r="C265" s="15" t="s">
        <v>111</v>
      </c>
      <c r="D265" s="93" t="s">
        <v>467</v>
      </c>
      <c r="E265" s="17">
        <v>1</v>
      </c>
      <c r="F265" s="47">
        <v>121855.11</v>
      </c>
      <c r="G265" s="18">
        <f>ROUND(E265*F265,2)</f>
        <v>121855.11</v>
      </c>
    </row>
    <row r="266" spans="1:7" ht="146.25" x14ac:dyDescent="0.25">
      <c r="A266" s="21"/>
      <c r="B266" s="21"/>
      <c r="C266" s="21"/>
      <c r="D266" s="94" t="s">
        <v>468</v>
      </c>
      <c r="E266" s="21"/>
      <c r="F266" s="47"/>
      <c r="G266" s="21"/>
    </row>
    <row r="267" spans="1:7" x14ac:dyDescent="0.25">
      <c r="A267" s="15" t="s">
        <v>469</v>
      </c>
      <c r="B267" s="15" t="s">
        <v>102</v>
      </c>
      <c r="C267" s="15" t="s">
        <v>111</v>
      </c>
      <c r="D267" s="93" t="s">
        <v>470</v>
      </c>
      <c r="E267" s="17">
        <v>1</v>
      </c>
      <c r="F267" s="47">
        <v>121855.11</v>
      </c>
      <c r="G267" s="18">
        <f>ROUND(E267*F267,2)</f>
        <v>121855.11</v>
      </c>
    </row>
    <row r="268" spans="1:7" ht="146.25" x14ac:dyDescent="0.25">
      <c r="A268" s="21"/>
      <c r="B268" s="21"/>
      <c r="C268" s="21"/>
      <c r="D268" s="94" t="s">
        <v>471</v>
      </c>
      <c r="E268" s="21"/>
      <c r="F268" s="47"/>
      <c r="G268" s="21"/>
    </row>
    <row r="269" spans="1:7" x14ac:dyDescent="0.25">
      <c r="A269" s="15" t="s">
        <v>472</v>
      </c>
      <c r="B269" s="15" t="s">
        <v>102</v>
      </c>
      <c r="C269" s="15" t="s">
        <v>111</v>
      </c>
      <c r="D269" s="93" t="s">
        <v>473</v>
      </c>
      <c r="E269" s="17">
        <v>1</v>
      </c>
      <c r="F269" s="47">
        <v>121855.11</v>
      </c>
      <c r="G269" s="18">
        <f>ROUND(E269*F269,2)</f>
        <v>121855.11</v>
      </c>
    </row>
    <row r="270" spans="1:7" ht="146.25" x14ac:dyDescent="0.25">
      <c r="A270" s="21"/>
      <c r="B270" s="21"/>
      <c r="C270" s="21"/>
      <c r="D270" s="94" t="s">
        <v>474</v>
      </c>
      <c r="E270" s="21"/>
      <c r="F270" s="47"/>
      <c r="G270" s="21"/>
    </row>
    <row r="271" spans="1:7" x14ac:dyDescent="0.25">
      <c r="A271" s="15" t="s">
        <v>475</v>
      </c>
      <c r="B271" s="15" t="s">
        <v>102</v>
      </c>
      <c r="C271" s="15" t="s">
        <v>111</v>
      </c>
      <c r="D271" s="93" t="s">
        <v>476</v>
      </c>
      <c r="E271" s="17">
        <v>1</v>
      </c>
      <c r="F271" s="47">
        <v>121855.11</v>
      </c>
      <c r="G271" s="18">
        <f>ROUND(E271*F271,2)</f>
        <v>121855.11</v>
      </c>
    </row>
    <row r="272" spans="1:7" ht="146.25" x14ac:dyDescent="0.25">
      <c r="A272" s="21"/>
      <c r="B272" s="21"/>
      <c r="C272" s="21"/>
      <c r="D272" s="94" t="s">
        <v>477</v>
      </c>
      <c r="E272" s="21"/>
      <c r="F272" s="47"/>
      <c r="G272" s="21"/>
    </row>
    <row r="273" spans="1:7" x14ac:dyDescent="0.25">
      <c r="A273" s="15" t="s">
        <v>478</v>
      </c>
      <c r="B273" s="15" t="s">
        <v>102</v>
      </c>
      <c r="C273" s="15" t="s">
        <v>111</v>
      </c>
      <c r="D273" s="93" t="s">
        <v>479</v>
      </c>
      <c r="E273" s="17">
        <v>12</v>
      </c>
      <c r="F273" s="47">
        <v>60332.77</v>
      </c>
      <c r="G273" s="18">
        <f>ROUND(E273*F273,2)</f>
        <v>723993.24</v>
      </c>
    </row>
    <row r="274" spans="1:7" ht="409.5" x14ac:dyDescent="0.25">
      <c r="A274" s="21"/>
      <c r="B274" s="21"/>
      <c r="C274" s="21"/>
      <c r="D274" s="94" t="s">
        <v>480</v>
      </c>
      <c r="E274" s="21"/>
      <c r="F274" s="47"/>
      <c r="G274" s="21"/>
    </row>
    <row r="275" spans="1:7" x14ac:dyDescent="0.25">
      <c r="A275" s="21"/>
      <c r="B275" s="21"/>
      <c r="C275" s="21"/>
      <c r="D275" s="22" t="s">
        <v>481</v>
      </c>
      <c r="E275" s="17">
        <v>1</v>
      </c>
      <c r="F275" s="72">
        <f>G91+G93+G95+G97+G99+G101+G103+G105+G107+G109+G111+G113+G115+G117+G119+G121+G123+G125+G127+G129+G131+G133+G135+G137+G139+G141+G143+G145+G147+G149+G151+G153+G155+G157+G159+G161+G163+G165+G167+G169+G171+G173+G175+G177+G179+G181+G183+G185+G187+G189+G191+G193+G195+G197+G199+G201+G203+G205+G207+G209+G211+G213+G215+G217+G219+G221+G223+G225+G227+G229+G231+G233+G235+G237+G239+G241+G243+G245+G247+G249+G251+G253+G255+G257+G259+G261+G263+G265+G267+G269+G271+G273</f>
        <v>12873047.639999999</v>
      </c>
      <c r="G275" s="12">
        <f>ROUND(F275*E275,2)</f>
        <v>12873047.640000001</v>
      </c>
    </row>
    <row r="276" spans="1:7" ht="0.95" customHeight="1" x14ac:dyDescent="0.25">
      <c r="A276" s="23"/>
      <c r="B276" s="23"/>
      <c r="C276" s="23"/>
      <c r="D276" s="24"/>
      <c r="E276" s="23"/>
      <c r="F276" s="75"/>
      <c r="G276" s="23"/>
    </row>
    <row r="277" spans="1:7" x14ac:dyDescent="0.25">
      <c r="A277" s="13" t="s">
        <v>482</v>
      </c>
      <c r="B277" s="13" t="s">
        <v>96</v>
      </c>
      <c r="C277" s="13" t="s">
        <v>97</v>
      </c>
      <c r="D277" s="14" t="s">
        <v>483</v>
      </c>
      <c r="E277" s="12">
        <f>E336</f>
        <v>1</v>
      </c>
      <c r="F277" s="72">
        <f>F336</f>
        <v>5184053.3999999994</v>
      </c>
      <c r="G277" s="12">
        <f>G336</f>
        <v>5184053.4000000004</v>
      </c>
    </row>
    <row r="278" spans="1:7" x14ac:dyDescent="0.25">
      <c r="A278" s="15" t="s">
        <v>484</v>
      </c>
      <c r="B278" s="15" t="s">
        <v>102</v>
      </c>
      <c r="C278" s="15" t="s">
        <v>159</v>
      </c>
      <c r="D278" s="16" t="s">
        <v>485</v>
      </c>
      <c r="E278" s="17">
        <v>550</v>
      </c>
      <c r="F278" s="61">
        <v>265.89</v>
      </c>
      <c r="G278" s="18">
        <f>ROUND(E278*F278,2)</f>
        <v>146239.5</v>
      </c>
    </row>
    <row r="279" spans="1:7" ht="33.75" x14ac:dyDescent="0.25">
      <c r="A279" s="21"/>
      <c r="B279" s="21"/>
      <c r="C279" s="21"/>
      <c r="D279" s="19" t="s">
        <v>486</v>
      </c>
      <c r="E279" s="21"/>
      <c r="F279" s="76"/>
      <c r="G279" s="21"/>
    </row>
    <row r="280" spans="1:7" x14ac:dyDescent="0.25">
      <c r="A280" s="15" t="s">
        <v>487</v>
      </c>
      <c r="B280" s="15" t="s">
        <v>102</v>
      </c>
      <c r="C280" s="15" t="s">
        <v>159</v>
      </c>
      <c r="D280" s="16" t="s">
        <v>488</v>
      </c>
      <c r="E280" s="17">
        <v>750</v>
      </c>
      <c r="F280" s="61">
        <v>459.95</v>
      </c>
      <c r="G280" s="18">
        <f>ROUND(E280*F280,2)</f>
        <v>344962.5</v>
      </c>
    </row>
    <row r="281" spans="1:7" ht="33.75" x14ac:dyDescent="0.25">
      <c r="A281" s="21"/>
      <c r="B281" s="21"/>
      <c r="C281" s="21"/>
      <c r="D281" s="19" t="s">
        <v>489</v>
      </c>
      <c r="E281" s="21"/>
      <c r="F281" s="76"/>
      <c r="G281" s="21"/>
    </row>
    <row r="282" spans="1:7" x14ac:dyDescent="0.25">
      <c r="A282" s="15" t="s">
        <v>490</v>
      </c>
      <c r="B282" s="15" t="s">
        <v>102</v>
      </c>
      <c r="C282" s="15" t="s">
        <v>159</v>
      </c>
      <c r="D282" s="16" t="s">
        <v>491</v>
      </c>
      <c r="E282" s="17">
        <v>50</v>
      </c>
      <c r="F282" s="61">
        <v>3627.22</v>
      </c>
      <c r="G282" s="18">
        <f>ROUND(E282*F282,2)</f>
        <v>181361</v>
      </c>
    </row>
    <row r="283" spans="1:7" ht="33.75" x14ac:dyDescent="0.25">
      <c r="A283" s="21"/>
      <c r="B283" s="21"/>
      <c r="C283" s="21"/>
      <c r="D283" s="19" t="s">
        <v>492</v>
      </c>
      <c r="E283" s="21"/>
      <c r="F283" s="76"/>
      <c r="G283" s="21"/>
    </row>
    <row r="284" spans="1:7" x14ac:dyDescent="0.25">
      <c r="A284" s="15" t="s">
        <v>493</v>
      </c>
      <c r="B284" s="15" t="s">
        <v>102</v>
      </c>
      <c r="C284" s="15" t="s">
        <v>111</v>
      </c>
      <c r="D284" s="16" t="s">
        <v>494</v>
      </c>
      <c r="E284" s="17">
        <v>4</v>
      </c>
      <c r="F284" s="61">
        <v>46240.59</v>
      </c>
      <c r="G284" s="18">
        <f>ROUND(E284*F284,2)</f>
        <v>184962.36</v>
      </c>
    </row>
    <row r="285" spans="1:7" ht="112.5" x14ac:dyDescent="0.25">
      <c r="A285" s="21"/>
      <c r="B285" s="21"/>
      <c r="C285" s="21"/>
      <c r="D285" s="19" t="s">
        <v>495</v>
      </c>
      <c r="E285" s="21"/>
      <c r="F285" s="76"/>
      <c r="G285" s="21"/>
    </row>
    <row r="286" spans="1:7" x14ac:dyDescent="0.25">
      <c r="A286" s="15" t="s">
        <v>496</v>
      </c>
      <c r="B286" s="15" t="s">
        <v>102</v>
      </c>
      <c r="C286" s="15" t="s">
        <v>159</v>
      </c>
      <c r="D286" s="16" t="s">
        <v>497</v>
      </c>
      <c r="E286" s="17">
        <v>12</v>
      </c>
      <c r="F286" s="61">
        <v>3760.77</v>
      </c>
      <c r="G286" s="18">
        <f>ROUND(E286*F286,2)</f>
        <v>45129.24</v>
      </c>
    </row>
    <row r="287" spans="1:7" ht="33.75" x14ac:dyDescent="0.25">
      <c r="A287" s="21"/>
      <c r="B287" s="21"/>
      <c r="C287" s="21"/>
      <c r="D287" s="19" t="s">
        <v>498</v>
      </c>
      <c r="E287" s="21"/>
      <c r="F287" s="76"/>
      <c r="G287" s="21"/>
    </row>
    <row r="288" spans="1:7" x14ac:dyDescent="0.25">
      <c r="A288" s="15" t="s">
        <v>499</v>
      </c>
      <c r="B288" s="15" t="s">
        <v>102</v>
      </c>
      <c r="C288" s="15" t="s">
        <v>159</v>
      </c>
      <c r="D288" s="16" t="s">
        <v>500</v>
      </c>
      <c r="E288" s="17">
        <v>148</v>
      </c>
      <c r="F288" s="61">
        <v>1097.5999999999999</v>
      </c>
      <c r="G288" s="18">
        <f>ROUND(E288*F288,2)</f>
        <v>162444.79999999999</v>
      </c>
    </row>
    <row r="289" spans="1:7" ht="33.75" x14ac:dyDescent="0.25">
      <c r="A289" s="21"/>
      <c r="B289" s="21"/>
      <c r="C289" s="21"/>
      <c r="D289" s="19" t="s">
        <v>501</v>
      </c>
      <c r="E289" s="21"/>
      <c r="F289" s="76"/>
      <c r="G289" s="21"/>
    </row>
    <row r="290" spans="1:7" x14ac:dyDescent="0.25">
      <c r="A290" s="15" t="s">
        <v>502</v>
      </c>
      <c r="B290" s="15" t="s">
        <v>102</v>
      </c>
      <c r="C290" s="15" t="s">
        <v>159</v>
      </c>
      <c r="D290" s="16" t="s">
        <v>503</v>
      </c>
      <c r="E290" s="17">
        <v>144</v>
      </c>
      <c r="F290" s="61">
        <v>548.79999999999995</v>
      </c>
      <c r="G290" s="18">
        <f>ROUND(E290*F290,2)</f>
        <v>79027.199999999997</v>
      </c>
    </row>
    <row r="291" spans="1:7" ht="33.75" x14ac:dyDescent="0.25">
      <c r="A291" s="21"/>
      <c r="B291" s="21"/>
      <c r="C291" s="21"/>
      <c r="D291" s="19" t="s">
        <v>504</v>
      </c>
      <c r="E291" s="21"/>
      <c r="F291" s="76"/>
      <c r="G291" s="21"/>
    </row>
    <row r="292" spans="1:7" x14ac:dyDescent="0.25">
      <c r="A292" s="15" t="s">
        <v>505</v>
      </c>
      <c r="B292" s="15" t="s">
        <v>102</v>
      </c>
      <c r="C292" s="15" t="s">
        <v>159</v>
      </c>
      <c r="D292" s="16" t="s">
        <v>506</v>
      </c>
      <c r="E292" s="17">
        <v>420</v>
      </c>
      <c r="F292" s="61">
        <v>377.3</v>
      </c>
      <c r="G292" s="18">
        <f>ROUND(E292*F292,2)</f>
        <v>158466</v>
      </c>
    </row>
    <row r="293" spans="1:7" ht="33.75" x14ac:dyDescent="0.25">
      <c r="A293" s="21"/>
      <c r="B293" s="21"/>
      <c r="C293" s="21"/>
      <c r="D293" s="19" t="s">
        <v>507</v>
      </c>
      <c r="E293" s="21"/>
      <c r="F293" s="76"/>
      <c r="G293" s="21"/>
    </row>
    <row r="294" spans="1:7" x14ac:dyDescent="0.25">
      <c r="A294" s="15" t="s">
        <v>508</v>
      </c>
      <c r="B294" s="15" t="s">
        <v>102</v>
      </c>
      <c r="C294" s="15" t="s">
        <v>159</v>
      </c>
      <c r="D294" s="16" t="s">
        <v>509</v>
      </c>
      <c r="E294" s="17">
        <v>300</v>
      </c>
      <c r="F294" s="61">
        <v>274.39999999999998</v>
      </c>
      <c r="G294" s="18">
        <f>ROUND(E294*F294,2)</f>
        <v>82320</v>
      </c>
    </row>
    <row r="295" spans="1:7" ht="33.75" x14ac:dyDescent="0.25">
      <c r="A295" s="21"/>
      <c r="B295" s="21"/>
      <c r="C295" s="21"/>
      <c r="D295" s="19" t="s">
        <v>510</v>
      </c>
      <c r="E295" s="21"/>
      <c r="F295" s="76"/>
      <c r="G295" s="21"/>
    </row>
    <row r="296" spans="1:7" x14ac:dyDescent="0.25">
      <c r="A296" s="15" t="s">
        <v>511</v>
      </c>
      <c r="B296" s="15" t="s">
        <v>102</v>
      </c>
      <c r="C296" s="15" t="s">
        <v>159</v>
      </c>
      <c r="D296" s="16" t="s">
        <v>512</v>
      </c>
      <c r="E296" s="17">
        <v>690</v>
      </c>
      <c r="F296" s="61">
        <v>308.7</v>
      </c>
      <c r="G296" s="18">
        <f>ROUND(E296*F296,2)</f>
        <v>213003</v>
      </c>
    </row>
    <row r="297" spans="1:7" ht="33.75" x14ac:dyDescent="0.25">
      <c r="A297" s="21"/>
      <c r="B297" s="21"/>
      <c r="C297" s="21"/>
      <c r="D297" s="19" t="s">
        <v>513</v>
      </c>
      <c r="E297" s="21"/>
      <c r="F297" s="76"/>
      <c r="G297" s="21"/>
    </row>
    <row r="298" spans="1:7" x14ac:dyDescent="0.25">
      <c r="A298" s="15" t="s">
        <v>514</v>
      </c>
      <c r="B298" s="15" t="s">
        <v>102</v>
      </c>
      <c r="C298" s="15" t="s">
        <v>159</v>
      </c>
      <c r="D298" s="16" t="s">
        <v>515</v>
      </c>
      <c r="E298" s="17">
        <v>1890</v>
      </c>
      <c r="F298" s="61">
        <v>19.62</v>
      </c>
      <c r="G298" s="18">
        <f>ROUND(E298*F298,2)</f>
        <v>37081.800000000003</v>
      </c>
    </row>
    <row r="299" spans="1:7" ht="33.75" x14ac:dyDescent="0.25">
      <c r="A299" s="21"/>
      <c r="B299" s="21"/>
      <c r="C299" s="21"/>
      <c r="D299" s="19" t="s">
        <v>516</v>
      </c>
      <c r="E299" s="21"/>
      <c r="F299" s="76"/>
      <c r="G299" s="21"/>
    </row>
    <row r="300" spans="1:7" x14ac:dyDescent="0.25">
      <c r="A300" s="15" t="s">
        <v>517</v>
      </c>
      <c r="B300" s="15" t="s">
        <v>102</v>
      </c>
      <c r="C300" s="15" t="s">
        <v>159</v>
      </c>
      <c r="D300" s="16" t="s">
        <v>518</v>
      </c>
      <c r="E300" s="17">
        <v>1092</v>
      </c>
      <c r="F300" s="61">
        <v>240.1</v>
      </c>
      <c r="G300" s="18">
        <f>ROUND(E300*F300,2)</f>
        <v>262189.2</v>
      </c>
    </row>
    <row r="301" spans="1:7" ht="33.75" x14ac:dyDescent="0.25">
      <c r="A301" s="21"/>
      <c r="B301" s="21"/>
      <c r="C301" s="21"/>
      <c r="D301" s="19" t="s">
        <v>519</v>
      </c>
      <c r="E301" s="21"/>
      <c r="F301" s="76"/>
      <c r="G301" s="21"/>
    </row>
    <row r="302" spans="1:7" x14ac:dyDescent="0.25">
      <c r="A302" s="15" t="s">
        <v>520</v>
      </c>
      <c r="B302" s="15" t="s">
        <v>102</v>
      </c>
      <c r="C302" s="15" t="s">
        <v>159</v>
      </c>
      <c r="D302" s="16" t="s">
        <v>521</v>
      </c>
      <c r="E302" s="17">
        <v>800</v>
      </c>
      <c r="F302" s="61">
        <v>171.5</v>
      </c>
      <c r="G302" s="18">
        <f>ROUND(E302*F302,2)</f>
        <v>137200</v>
      </c>
    </row>
    <row r="303" spans="1:7" ht="33.75" x14ac:dyDescent="0.25">
      <c r="A303" s="21"/>
      <c r="B303" s="21"/>
      <c r="C303" s="21"/>
      <c r="D303" s="19" t="s">
        <v>522</v>
      </c>
      <c r="E303" s="21"/>
      <c r="F303" s="76"/>
      <c r="G303" s="21"/>
    </row>
    <row r="304" spans="1:7" x14ac:dyDescent="0.25">
      <c r="A304" s="15" t="s">
        <v>523</v>
      </c>
      <c r="B304" s="15" t="s">
        <v>102</v>
      </c>
      <c r="C304" s="15" t="s">
        <v>159</v>
      </c>
      <c r="D304" s="16" t="s">
        <v>524</v>
      </c>
      <c r="E304" s="17">
        <v>570</v>
      </c>
      <c r="F304" s="61">
        <v>123.48</v>
      </c>
      <c r="G304" s="18">
        <f>ROUND(E304*F304,2)</f>
        <v>70383.600000000006</v>
      </c>
    </row>
    <row r="305" spans="1:7" ht="33.75" x14ac:dyDescent="0.25">
      <c r="A305" s="21"/>
      <c r="B305" s="21"/>
      <c r="C305" s="21"/>
      <c r="D305" s="19" t="s">
        <v>525</v>
      </c>
      <c r="E305" s="21"/>
      <c r="F305" s="76"/>
      <c r="G305" s="21"/>
    </row>
    <row r="306" spans="1:7" x14ac:dyDescent="0.25">
      <c r="A306" s="15" t="s">
        <v>526</v>
      </c>
      <c r="B306" s="15" t="s">
        <v>102</v>
      </c>
      <c r="C306" s="15" t="s">
        <v>159</v>
      </c>
      <c r="D306" s="16" t="s">
        <v>527</v>
      </c>
      <c r="E306" s="17">
        <v>5772</v>
      </c>
      <c r="F306" s="61">
        <v>82.32</v>
      </c>
      <c r="G306" s="18">
        <f>ROUND(E306*F306,2)</f>
        <v>475151.04</v>
      </c>
    </row>
    <row r="307" spans="1:7" ht="33.75" x14ac:dyDescent="0.25">
      <c r="A307" s="21"/>
      <c r="B307" s="21"/>
      <c r="C307" s="21"/>
      <c r="D307" s="19" t="s">
        <v>528</v>
      </c>
      <c r="E307" s="21"/>
      <c r="F307" s="76"/>
      <c r="G307" s="21"/>
    </row>
    <row r="308" spans="1:7" x14ac:dyDescent="0.25">
      <c r="A308" s="15" t="s">
        <v>529</v>
      </c>
      <c r="B308" s="15" t="s">
        <v>102</v>
      </c>
      <c r="C308" s="15" t="s">
        <v>159</v>
      </c>
      <c r="D308" s="16" t="s">
        <v>530</v>
      </c>
      <c r="E308" s="17">
        <v>2506</v>
      </c>
      <c r="F308" s="61">
        <v>54.88</v>
      </c>
      <c r="G308" s="18">
        <f>ROUND(E308*F308,2)</f>
        <v>137529.28</v>
      </c>
    </row>
    <row r="309" spans="1:7" ht="33.75" x14ac:dyDescent="0.25">
      <c r="A309" s="21"/>
      <c r="B309" s="21"/>
      <c r="C309" s="21"/>
      <c r="D309" s="19" t="s">
        <v>531</v>
      </c>
      <c r="E309" s="21"/>
      <c r="F309" s="76"/>
      <c r="G309" s="21"/>
    </row>
    <row r="310" spans="1:7" x14ac:dyDescent="0.25">
      <c r="A310" s="15" t="s">
        <v>532</v>
      </c>
      <c r="B310" s="15" t="s">
        <v>102</v>
      </c>
      <c r="C310" s="15" t="s">
        <v>159</v>
      </c>
      <c r="D310" s="16" t="s">
        <v>533</v>
      </c>
      <c r="E310" s="17">
        <v>6518</v>
      </c>
      <c r="F310" s="61">
        <v>30.87</v>
      </c>
      <c r="G310" s="18">
        <f>ROUND(E310*F310,2)</f>
        <v>201210.66</v>
      </c>
    </row>
    <row r="311" spans="1:7" ht="33.75" x14ac:dyDescent="0.25">
      <c r="A311" s="21"/>
      <c r="B311" s="21"/>
      <c r="C311" s="21"/>
      <c r="D311" s="19" t="s">
        <v>534</v>
      </c>
      <c r="E311" s="21"/>
      <c r="F311" s="76"/>
      <c r="G311" s="21"/>
    </row>
    <row r="312" spans="1:7" x14ac:dyDescent="0.25">
      <c r="A312" s="15" t="s">
        <v>535</v>
      </c>
      <c r="B312" s="15" t="s">
        <v>102</v>
      </c>
      <c r="C312" s="15" t="s">
        <v>159</v>
      </c>
      <c r="D312" s="16" t="s">
        <v>536</v>
      </c>
      <c r="E312" s="17">
        <v>24</v>
      </c>
      <c r="F312" s="61">
        <v>24.01</v>
      </c>
      <c r="G312" s="18">
        <f>ROUND(E312*F312,2)</f>
        <v>576.24</v>
      </c>
    </row>
    <row r="313" spans="1:7" ht="33.75" x14ac:dyDescent="0.25">
      <c r="A313" s="21"/>
      <c r="B313" s="21"/>
      <c r="C313" s="21"/>
      <c r="D313" s="19" t="s">
        <v>537</v>
      </c>
      <c r="E313" s="21"/>
      <c r="F313" s="76"/>
      <c r="G313" s="21"/>
    </row>
    <row r="314" spans="1:7" x14ac:dyDescent="0.25">
      <c r="A314" s="15" t="s">
        <v>538</v>
      </c>
      <c r="B314" s="15" t="s">
        <v>102</v>
      </c>
      <c r="C314" s="15" t="s">
        <v>159</v>
      </c>
      <c r="D314" s="16" t="s">
        <v>539</v>
      </c>
      <c r="E314" s="17">
        <v>540</v>
      </c>
      <c r="F314" s="61">
        <v>123.48</v>
      </c>
      <c r="G314" s="18">
        <f>ROUND(E314*F314,2)</f>
        <v>66679.199999999997</v>
      </c>
    </row>
    <row r="315" spans="1:7" ht="33.75" x14ac:dyDescent="0.25">
      <c r="A315" s="21"/>
      <c r="B315" s="21"/>
      <c r="C315" s="21"/>
      <c r="D315" s="19" t="s">
        <v>540</v>
      </c>
      <c r="E315" s="21"/>
      <c r="F315" s="76"/>
      <c r="G315" s="21"/>
    </row>
    <row r="316" spans="1:7" x14ac:dyDescent="0.25">
      <c r="A316" s="15" t="s">
        <v>541</v>
      </c>
      <c r="B316" s="15" t="s">
        <v>102</v>
      </c>
      <c r="C316" s="15" t="s">
        <v>159</v>
      </c>
      <c r="D316" s="16" t="s">
        <v>542</v>
      </c>
      <c r="E316" s="17">
        <v>26195</v>
      </c>
      <c r="F316" s="61">
        <v>30.87</v>
      </c>
      <c r="G316" s="18">
        <f>ROUND(E316*F316,2)</f>
        <v>808639.65</v>
      </c>
    </row>
    <row r="317" spans="1:7" ht="33.75" x14ac:dyDescent="0.25">
      <c r="A317" s="21"/>
      <c r="B317" s="21"/>
      <c r="C317" s="21"/>
      <c r="D317" s="19" t="s">
        <v>543</v>
      </c>
      <c r="E317" s="21"/>
      <c r="F317" s="76"/>
      <c r="G317" s="21"/>
    </row>
    <row r="318" spans="1:7" x14ac:dyDescent="0.25">
      <c r="A318" s="15" t="s">
        <v>544</v>
      </c>
      <c r="B318" s="15" t="s">
        <v>102</v>
      </c>
      <c r="C318" s="15" t="s">
        <v>159</v>
      </c>
      <c r="D318" s="16" t="s">
        <v>545</v>
      </c>
      <c r="E318" s="17">
        <v>52528</v>
      </c>
      <c r="F318" s="61">
        <v>17.149999999999999</v>
      </c>
      <c r="G318" s="18">
        <f>ROUND(E318*F318,2)</f>
        <v>900855.2</v>
      </c>
    </row>
    <row r="319" spans="1:7" ht="33.75" x14ac:dyDescent="0.25">
      <c r="A319" s="21"/>
      <c r="B319" s="21"/>
      <c r="C319" s="21"/>
      <c r="D319" s="19" t="s">
        <v>546</v>
      </c>
      <c r="E319" s="21"/>
      <c r="F319" s="76"/>
      <c r="G319" s="21"/>
    </row>
    <row r="320" spans="1:7" x14ac:dyDescent="0.25">
      <c r="A320" s="15" t="s">
        <v>547</v>
      </c>
      <c r="B320" s="15" t="s">
        <v>102</v>
      </c>
      <c r="C320" s="15" t="s">
        <v>159</v>
      </c>
      <c r="D320" s="16" t="s">
        <v>548</v>
      </c>
      <c r="E320" s="17">
        <v>26401</v>
      </c>
      <c r="F320" s="61">
        <v>10.29</v>
      </c>
      <c r="G320" s="18">
        <f>ROUND(E320*F320,2)</f>
        <v>271666.28999999998</v>
      </c>
    </row>
    <row r="321" spans="1:7" ht="45" x14ac:dyDescent="0.25">
      <c r="A321" s="21"/>
      <c r="B321" s="21"/>
      <c r="C321" s="21"/>
      <c r="D321" s="19" t="s">
        <v>549</v>
      </c>
      <c r="E321" s="21"/>
      <c r="F321" s="76"/>
      <c r="G321" s="21"/>
    </row>
    <row r="322" spans="1:7" x14ac:dyDescent="0.25">
      <c r="A322" s="15" t="s">
        <v>550</v>
      </c>
      <c r="B322" s="15" t="s">
        <v>102</v>
      </c>
      <c r="C322" s="15" t="s">
        <v>159</v>
      </c>
      <c r="D322" s="16" t="s">
        <v>551</v>
      </c>
      <c r="E322" s="17">
        <v>3579</v>
      </c>
      <c r="F322" s="61">
        <v>13.72</v>
      </c>
      <c r="G322" s="18">
        <f>ROUND(E322*F322,2)</f>
        <v>49103.88</v>
      </c>
    </row>
    <row r="323" spans="1:7" ht="45" x14ac:dyDescent="0.25">
      <c r="A323" s="21"/>
      <c r="B323" s="21"/>
      <c r="C323" s="21"/>
      <c r="D323" s="19" t="s">
        <v>552</v>
      </c>
      <c r="E323" s="21"/>
      <c r="F323" s="76"/>
      <c r="G323" s="21"/>
    </row>
    <row r="324" spans="1:7" x14ac:dyDescent="0.25">
      <c r="A324" s="15" t="s">
        <v>553</v>
      </c>
      <c r="B324" s="15" t="s">
        <v>102</v>
      </c>
      <c r="C324" s="15" t="s">
        <v>159</v>
      </c>
      <c r="D324" s="16" t="s">
        <v>554</v>
      </c>
      <c r="E324" s="17">
        <v>5970</v>
      </c>
      <c r="F324" s="61">
        <v>17.149999999999999</v>
      </c>
      <c r="G324" s="18">
        <f>ROUND(E324*F324,2)</f>
        <v>102385.5</v>
      </c>
    </row>
    <row r="325" spans="1:7" ht="45" x14ac:dyDescent="0.25">
      <c r="A325" s="21"/>
      <c r="B325" s="21"/>
      <c r="C325" s="21"/>
      <c r="D325" s="19" t="s">
        <v>555</v>
      </c>
      <c r="E325" s="21"/>
      <c r="F325" s="76"/>
      <c r="G325" s="21"/>
    </row>
    <row r="326" spans="1:7" x14ac:dyDescent="0.25">
      <c r="A326" s="15" t="s">
        <v>556</v>
      </c>
      <c r="B326" s="15" t="s">
        <v>102</v>
      </c>
      <c r="C326" s="15" t="s">
        <v>159</v>
      </c>
      <c r="D326" s="16" t="s">
        <v>557</v>
      </c>
      <c r="E326" s="17">
        <v>546</v>
      </c>
      <c r="F326" s="61">
        <v>20.58</v>
      </c>
      <c r="G326" s="18">
        <f>ROUND(E326*F326,2)</f>
        <v>11236.68</v>
      </c>
    </row>
    <row r="327" spans="1:7" ht="45" x14ac:dyDescent="0.25">
      <c r="A327" s="21"/>
      <c r="B327" s="21"/>
      <c r="C327" s="21"/>
      <c r="D327" s="19" t="s">
        <v>558</v>
      </c>
      <c r="E327" s="21"/>
      <c r="F327" s="76"/>
      <c r="G327" s="21"/>
    </row>
    <row r="328" spans="1:7" x14ac:dyDescent="0.25">
      <c r="A328" s="15" t="s">
        <v>559</v>
      </c>
      <c r="B328" s="15" t="s">
        <v>102</v>
      </c>
      <c r="C328" s="15" t="s">
        <v>159</v>
      </c>
      <c r="D328" s="16" t="s">
        <v>560</v>
      </c>
      <c r="E328" s="17">
        <v>1032</v>
      </c>
      <c r="F328" s="61">
        <v>27.44</v>
      </c>
      <c r="G328" s="18">
        <f>ROUND(E328*F328,2)</f>
        <v>28318.080000000002</v>
      </c>
    </row>
    <row r="329" spans="1:7" ht="45" x14ac:dyDescent="0.25">
      <c r="A329" s="21"/>
      <c r="B329" s="21"/>
      <c r="C329" s="21"/>
      <c r="D329" s="19" t="s">
        <v>561</v>
      </c>
      <c r="E329" s="21"/>
      <c r="F329" s="76"/>
      <c r="G329" s="21"/>
    </row>
    <row r="330" spans="1:7" x14ac:dyDescent="0.25">
      <c r="A330" s="15" t="s">
        <v>562</v>
      </c>
      <c r="B330" s="15" t="s">
        <v>102</v>
      </c>
      <c r="C330" s="15" t="s">
        <v>159</v>
      </c>
      <c r="D330" s="16" t="s">
        <v>563</v>
      </c>
      <c r="E330" s="17">
        <v>216</v>
      </c>
      <c r="F330" s="61">
        <v>34.299999999999997</v>
      </c>
      <c r="G330" s="18">
        <f>ROUND(E330*F330,2)</f>
        <v>7408.8</v>
      </c>
    </row>
    <row r="331" spans="1:7" ht="22.5" x14ac:dyDescent="0.25">
      <c r="A331" s="21"/>
      <c r="B331" s="21"/>
      <c r="C331" s="21"/>
      <c r="D331" s="19" t="s">
        <v>564</v>
      </c>
      <c r="E331" s="21"/>
      <c r="F331" s="76"/>
      <c r="G331" s="21"/>
    </row>
    <row r="332" spans="1:7" x14ac:dyDescent="0.25">
      <c r="A332" s="15" t="s">
        <v>565</v>
      </c>
      <c r="B332" s="15" t="s">
        <v>102</v>
      </c>
      <c r="C332" s="15" t="s">
        <v>159</v>
      </c>
      <c r="D332" s="16" t="s">
        <v>566</v>
      </c>
      <c r="E332" s="17">
        <v>330</v>
      </c>
      <c r="F332" s="61">
        <v>37.94</v>
      </c>
      <c r="G332" s="18">
        <f>ROUND(E332*F332,2)</f>
        <v>12520.2</v>
      </c>
    </row>
    <row r="333" spans="1:7" ht="22.5" x14ac:dyDescent="0.25">
      <c r="A333" s="21"/>
      <c r="B333" s="21"/>
      <c r="C333" s="21"/>
      <c r="D333" s="19" t="s">
        <v>567</v>
      </c>
      <c r="E333" s="21"/>
      <c r="F333" s="76"/>
      <c r="G333" s="21"/>
    </row>
    <row r="334" spans="1:7" x14ac:dyDescent="0.25">
      <c r="A334" s="15" t="s">
        <v>568</v>
      </c>
      <c r="B334" s="15" t="s">
        <v>102</v>
      </c>
      <c r="C334" s="15" t="s">
        <v>159</v>
      </c>
      <c r="D334" s="16" t="s">
        <v>569</v>
      </c>
      <c r="E334" s="17">
        <v>125</v>
      </c>
      <c r="F334" s="61">
        <v>48.02</v>
      </c>
      <c r="G334" s="18">
        <f>ROUND(E334*F334,2)</f>
        <v>6002.5</v>
      </c>
    </row>
    <row r="335" spans="1:7" ht="22.5" x14ac:dyDescent="0.25">
      <c r="A335" s="21"/>
      <c r="B335" s="21"/>
      <c r="C335" s="21"/>
      <c r="D335" s="19" t="s">
        <v>570</v>
      </c>
      <c r="E335" s="21"/>
      <c r="F335" s="76"/>
      <c r="G335" s="21"/>
    </row>
    <row r="336" spans="1:7" x14ac:dyDescent="0.25">
      <c r="A336" s="21"/>
      <c r="B336" s="21"/>
      <c r="C336" s="21"/>
      <c r="D336" s="22" t="s">
        <v>571</v>
      </c>
      <c r="E336" s="17">
        <v>1</v>
      </c>
      <c r="F336" s="72">
        <f>G278+G280+G282+G284+G286+G288+G290+G292+G294+G296+G298+G300+G302+G304+G306+G308+G310+G312+G314+G316+G318+G320+G322+G324+G326+G328+G330+G332+G334</f>
        <v>5184053.3999999994</v>
      </c>
      <c r="G336" s="12">
        <f>ROUND(F336*E336,2)</f>
        <v>5184053.4000000004</v>
      </c>
    </row>
    <row r="337" spans="1:7" ht="0.95" customHeight="1" x14ac:dyDescent="0.25">
      <c r="A337" s="23"/>
      <c r="B337" s="23"/>
      <c r="C337" s="23"/>
      <c r="D337" s="24"/>
      <c r="E337" s="23"/>
      <c r="F337" s="75"/>
      <c r="G337" s="23"/>
    </row>
    <row r="338" spans="1:7" x14ac:dyDescent="0.25">
      <c r="A338" s="13" t="s">
        <v>572</v>
      </c>
      <c r="B338" s="13" t="s">
        <v>96</v>
      </c>
      <c r="C338" s="13" t="s">
        <v>97</v>
      </c>
      <c r="D338" s="14" t="s">
        <v>573</v>
      </c>
      <c r="E338" s="12">
        <f>E383</f>
        <v>1</v>
      </c>
      <c r="F338" s="72">
        <f>F383</f>
        <v>4296981.6799999988</v>
      </c>
      <c r="G338" s="12">
        <f>G383</f>
        <v>4296981.68</v>
      </c>
    </row>
    <row r="339" spans="1:7" x14ac:dyDescent="0.25">
      <c r="A339" s="15" t="s">
        <v>574</v>
      </c>
      <c r="B339" s="15" t="s">
        <v>102</v>
      </c>
      <c r="C339" s="15" t="s">
        <v>111</v>
      </c>
      <c r="D339" s="93" t="s">
        <v>575</v>
      </c>
      <c r="E339" s="17">
        <v>1708</v>
      </c>
      <c r="F339" s="61">
        <v>1029</v>
      </c>
      <c r="G339" s="18">
        <f>ROUND(E339*F339,2)</f>
        <v>1757532</v>
      </c>
    </row>
    <row r="340" spans="1:7" ht="33.75" x14ac:dyDescent="0.25">
      <c r="A340" s="21"/>
      <c r="B340" s="21"/>
      <c r="C340" s="21"/>
      <c r="D340" s="94" t="s">
        <v>576</v>
      </c>
      <c r="E340" s="21"/>
      <c r="F340" s="76"/>
      <c r="G340" s="21"/>
    </row>
    <row r="341" spans="1:7" x14ac:dyDescent="0.25">
      <c r="A341" s="15" t="s">
        <v>577</v>
      </c>
      <c r="B341" s="15" t="s">
        <v>102</v>
      </c>
      <c r="C341" s="15" t="s">
        <v>111</v>
      </c>
      <c r="D341" s="93" t="s">
        <v>578</v>
      </c>
      <c r="E341" s="17">
        <v>868</v>
      </c>
      <c r="F341" s="61">
        <v>754.6</v>
      </c>
      <c r="G341" s="18">
        <f>ROUND(E341*F341,2)</f>
        <v>654992.80000000005</v>
      </c>
    </row>
    <row r="342" spans="1:7" ht="45" x14ac:dyDescent="0.25">
      <c r="A342" s="21"/>
      <c r="B342" s="21"/>
      <c r="C342" s="21"/>
      <c r="D342" s="94" t="s">
        <v>579</v>
      </c>
      <c r="E342" s="21"/>
      <c r="F342" s="76"/>
      <c r="G342" s="21"/>
    </row>
    <row r="343" spans="1:7" x14ac:dyDescent="0.25">
      <c r="A343" s="15" t="s">
        <v>580</v>
      </c>
      <c r="B343" s="15" t="s">
        <v>102</v>
      </c>
      <c r="C343" s="15" t="s">
        <v>111</v>
      </c>
      <c r="D343" s="93" t="s">
        <v>581</v>
      </c>
      <c r="E343" s="17">
        <v>121</v>
      </c>
      <c r="F343" s="61">
        <v>686</v>
      </c>
      <c r="G343" s="18">
        <f>ROUND(E343*F343,2)</f>
        <v>83006</v>
      </c>
    </row>
    <row r="344" spans="1:7" ht="33.75" x14ac:dyDescent="0.25">
      <c r="A344" s="21"/>
      <c r="B344" s="21"/>
      <c r="C344" s="21"/>
      <c r="D344" s="94" t="s">
        <v>582</v>
      </c>
      <c r="E344" s="21"/>
      <c r="F344" s="76"/>
      <c r="G344" s="21"/>
    </row>
    <row r="345" spans="1:7" x14ac:dyDescent="0.25">
      <c r="A345" s="15" t="s">
        <v>583</v>
      </c>
      <c r="B345" s="15" t="s">
        <v>102</v>
      </c>
      <c r="C345" s="15" t="s">
        <v>111</v>
      </c>
      <c r="D345" s="93" t="s">
        <v>584</v>
      </c>
      <c r="E345" s="17">
        <v>259</v>
      </c>
      <c r="F345" s="61">
        <v>754.6</v>
      </c>
      <c r="G345" s="18">
        <f>ROUND(E345*F345,2)</f>
        <v>195441.4</v>
      </c>
    </row>
    <row r="346" spans="1:7" ht="157.5" x14ac:dyDescent="0.25">
      <c r="A346" s="21"/>
      <c r="B346" s="21"/>
      <c r="C346" s="21"/>
      <c r="D346" s="94" t="s">
        <v>585</v>
      </c>
      <c r="E346" s="21"/>
      <c r="F346" s="76"/>
      <c r="G346" s="21"/>
    </row>
    <row r="347" spans="1:7" x14ac:dyDescent="0.25">
      <c r="A347" s="15" t="s">
        <v>586</v>
      </c>
      <c r="B347" s="15" t="s">
        <v>102</v>
      </c>
      <c r="C347" s="15" t="s">
        <v>111</v>
      </c>
      <c r="D347" s="93" t="s">
        <v>587</v>
      </c>
      <c r="E347" s="17">
        <v>83</v>
      </c>
      <c r="F347" s="61">
        <v>2401</v>
      </c>
      <c r="G347" s="18">
        <f>ROUND(E347*F347,2)</f>
        <v>199283</v>
      </c>
    </row>
    <row r="348" spans="1:7" ht="33.75" x14ac:dyDescent="0.25">
      <c r="A348" s="21"/>
      <c r="B348" s="21"/>
      <c r="C348" s="21"/>
      <c r="D348" s="94" t="s">
        <v>588</v>
      </c>
      <c r="E348" s="21"/>
      <c r="F348" s="76"/>
      <c r="G348" s="21"/>
    </row>
    <row r="349" spans="1:7" x14ac:dyDescent="0.25">
      <c r="A349" s="15" t="s">
        <v>589</v>
      </c>
      <c r="B349" s="15" t="s">
        <v>102</v>
      </c>
      <c r="C349" s="15" t="s">
        <v>111</v>
      </c>
      <c r="D349" s="93" t="s">
        <v>590</v>
      </c>
      <c r="E349" s="17">
        <v>58</v>
      </c>
      <c r="F349" s="61">
        <v>411.6</v>
      </c>
      <c r="G349" s="18">
        <f>ROUND(E349*F349,2)</f>
        <v>23872.799999999999</v>
      </c>
    </row>
    <row r="350" spans="1:7" ht="33.75" x14ac:dyDescent="0.25">
      <c r="A350" s="21"/>
      <c r="B350" s="21"/>
      <c r="C350" s="21"/>
      <c r="D350" s="94" t="s">
        <v>591</v>
      </c>
      <c r="E350" s="21"/>
      <c r="F350" s="76"/>
      <c r="G350" s="21"/>
    </row>
    <row r="351" spans="1:7" x14ac:dyDescent="0.25">
      <c r="A351" s="15" t="s">
        <v>592</v>
      </c>
      <c r="B351" s="15" t="s">
        <v>102</v>
      </c>
      <c r="C351" s="15" t="s">
        <v>111</v>
      </c>
      <c r="D351" s="93" t="s">
        <v>593</v>
      </c>
      <c r="E351" s="17">
        <v>277</v>
      </c>
      <c r="F351" s="61">
        <v>480.2</v>
      </c>
      <c r="G351" s="18">
        <f>ROUND(E351*F351,2)</f>
        <v>133015.4</v>
      </c>
    </row>
    <row r="352" spans="1:7" ht="33.75" x14ac:dyDescent="0.25">
      <c r="A352" s="21"/>
      <c r="B352" s="21"/>
      <c r="C352" s="21"/>
      <c r="D352" s="94" t="s">
        <v>594</v>
      </c>
      <c r="E352" s="21"/>
      <c r="F352" s="76"/>
      <c r="G352" s="21"/>
    </row>
    <row r="353" spans="1:7" x14ac:dyDescent="0.25">
      <c r="A353" s="15" t="s">
        <v>595</v>
      </c>
      <c r="B353" s="15" t="s">
        <v>102</v>
      </c>
      <c r="C353" s="15" t="s">
        <v>111</v>
      </c>
      <c r="D353" s="93" t="s">
        <v>596</v>
      </c>
      <c r="E353" s="17">
        <v>18</v>
      </c>
      <c r="F353" s="61">
        <v>466.48</v>
      </c>
      <c r="G353" s="18">
        <f>ROUND(E353*F353,2)</f>
        <v>8396.64</v>
      </c>
    </row>
    <row r="354" spans="1:7" ht="33.75" x14ac:dyDescent="0.25">
      <c r="A354" s="21"/>
      <c r="B354" s="21"/>
      <c r="C354" s="21"/>
      <c r="D354" s="94" t="s">
        <v>597</v>
      </c>
      <c r="E354" s="21"/>
      <c r="F354" s="76"/>
      <c r="G354" s="21"/>
    </row>
    <row r="355" spans="1:7" x14ac:dyDescent="0.25">
      <c r="A355" s="15" t="s">
        <v>598</v>
      </c>
      <c r="B355" s="15" t="s">
        <v>102</v>
      </c>
      <c r="C355" s="15" t="s">
        <v>111</v>
      </c>
      <c r="D355" s="93" t="s">
        <v>599</v>
      </c>
      <c r="E355" s="17">
        <v>297</v>
      </c>
      <c r="F355" s="61">
        <v>1200.5</v>
      </c>
      <c r="G355" s="18">
        <f>ROUND(E355*F355,2)</f>
        <v>356548.5</v>
      </c>
    </row>
    <row r="356" spans="1:7" ht="33.75" x14ac:dyDescent="0.25">
      <c r="A356" s="21"/>
      <c r="B356" s="21"/>
      <c r="C356" s="21"/>
      <c r="D356" s="94" t="s">
        <v>600</v>
      </c>
      <c r="E356" s="21"/>
      <c r="F356" s="76"/>
      <c r="G356" s="21"/>
    </row>
    <row r="357" spans="1:7" x14ac:dyDescent="0.25">
      <c r="A357" s="15" t="s">
        <v>601</v>
      </c>
      <c r="B357" s="15" t="s">
        <v>102</v>
      </c>
      <c r="C357" s="15" t="s">
        <v>111</v>
      </c>
      <c r="D357" s="93" t="s">
        <v>602</v>
      </c>
      <c r="E357" s="17">
        <v>180</v>
      </c>
      <c r="F357" s="61">
        <v>411.6</v>
      </c>
      <c r="G357" s="18">
        <f>ROUND(E357*F357,2)</f>
        <v>74088</v>
      </c>
    </row>
    <row r="358" spans="1:7" ht="33.75" x14ac:dyDescent="0.25">
      <c r="A358" s="21"/>
      <c r="B358" s="21"/>
      <c r="C358" s="21"/>
      <c r="D358" s="94" t="s">
        <v>603</v>
      </c>
      <c r="E358" s="21"/>
      <c r="F358" s="76"/>
      <c r="G358" s="21"/>
    </row>
    <row r="359" spans="1:7" x14ac:dyDescent="0.25">
      <c r="A359" s="15" t="s">
        <v>604</v>
      </c>
      <c r="B359" s="15" t="s">
        <v>102</v>
      </c>
      <c r="C359" s="15" t="s">
        <v>111</v>
      </c>
      <c r="D359" s="93" t="s">
        <v>605</v>
      </c>
      <c r="E359" s="17">
        <v>292</v>
      </c>
      <c r="F359" s="61">
        <v>274.39999999999998</v>
      </c>
      <c r="G359" s="18">
        <f>ROUND(E359*F359,2)</f>
        <v>80124.800000000003</v>
      </c>
    </row>
    <row r="360" spans="1:7" ht="101.25" x14ac:dyDescent="0.25">
      <c r="A360" s="21"/>
      <c r="B360" s="21"/>
      <c r="C360" s="21"/>
      <c r="D360" s="94" t="s">
        <v>606</v>
      </c>
      <c r="E360" s="21"/>
      <c r="F360" s="76"/>
      <c r="G360" s="21"/>
    </row>
    <row r="361" spans="1:7" x14ac:dyDescent="0.25">
      <c r="A361" s="15" t="s">
        <v>607</v>
      </c>
      <c r="B361" s="15" t="s">
        <v>102</v>
      </c>
      <c r="C361" s="15" t="s">
        <v>111</v>
      </c>
      <c r="D361" s="93" t="s">
        <v>608</v>
      </c>
      <c r="E361" s="17">
        <v>619</v>
      </c>
      <c r="F361" s="61">
        <v>171.5</v>
      </c>
      <c r="G361" s="18">
        <f>ROUND(E361*F361,2)</f>
        <v>106158.5</v>
      </c>
    </row>
    <row r="362" spans="1:7" ht="101.25" x14ac:dyDescent="0.25">
      <c r="A362" s="21"/>
      <c r="B362" s="21"/>
      <c r="C362" s="21"/>
      <c r="D362" s="94" t="s">
        <v>609</v>
      </c>
      <c r="E362" s="21"/>
      <c r="F362" s="76"/>
      <c r="G362" s="21"/>
    </row>
    <row r="363" spans="1:7" x14ac:dyDescent="0.25">
      <c r="A363" s="15" t="s">
        <v>610</v>
      </c>
      <c r="B363" s="15" t="s">
        <v>102</v>
      </c>
      <c r="C363" s="15" t="s">
        <v>111</v>
      </c>
      <c r="D363" s="93" t="s">
        <v>611</v>
      </c>
      <c r="E363" s="17">
        <v>407</v>
      </c>
      <c r="F363" s="61">
        <v>548.79999999999995</v>
      </c>
      <c r="G363" s="18">
        <f>ROUND(E363*F363,2)</f>
        <v>223361.6</v>
      </c>
    </row>
    <row r="364" spans="1:7" ht="33.75" x14ac:dyDescent="0.25">
      <c r="A364" s="21"/>
      <c r="B364" s="21"/>
      <c r="C364" s="21"/>
      <c r="D364" s="94" t="s">
        <v>612</v>
      </c>
      <c r="E364" s="21"/>
      <c r="F364" s="76"/>
      <c r="G364" s="21"/>
    </row>
    <row r="365" spans="1:7" x14ac:dyDescent="0.25">
      <c r="A365" s="15" t="s">
        <v>613</v>
      </c>
      <c r="B365" s="15" t="s">
        <v>102</v>
      </c>
      <c r="C365" s="15" t="s">
        <v>111</v>
      </c>
      <c r="D365" s="93" t="s">
        <v>614</v>
      </c>
      <c r="E365" s="17">
        <v>22</v>
      </c>
      <c r="F365" s="61">
        <v>495.22</v>
      </c>
      <c r="G365" s="18">
        <f>ROUND(E365*F365,2)</f>
        <v>10894.84</v>
      </c>
    </row>
    <row r="366" spans="1:7" ht="33.75" x14ac:dyDescent="0.25">
      <c r="A366" s="21"/>
      <c r="B366" s="21"/>
      <c r="C366" s="21"/>
      <c r="D366" s="94" t="s">
        <v>615</v>
      </c>
      <c r="E366" s="21"/>
      <c r="F366" s="76"/>
      <c r="G366" s="21"/>
    </row>
    <row r="367" spans="1:7" x14ac:dyDescent="0.25">
      <c r="A367" s="15" t="s">
        <v>616</v>
      </c>
      <c r="B367" s="15" t="s">
        <v>102</v>
      </c>
      <c r="C367" s="15" t="s">
        <v>111</v>
      </c>
      <c r="D367" s="93" t="s">
        <v>617</v>
      </c>
      <c r="E367" s="17">
        <v>245</v>
      </c>
      <c r="F367" s="61">
        <v>480.2</v>
      </c>
      <c r="G367" s="18">
        <f>ROUND(E367*F367,2)</f>
        <v>117649</v>
      </c>
    </row>
    <row r="368" spans="1:7" ht="33.75" x14ac:dyDescent="0.25">
      <c r="A368" s="21"/>
      <c r="B368" s="21"/>
      <c r="C368" s="21"/>
      <c r="D368" s="94" t="s">
        <v>618</v>
      </c>
      <c r="E368" s="21"/>
      <c r="F368" s="76"/>
      <c r="G368" s="21"/>
    </row>
    <row r="369" spans="1:7" x14ac:dyDescent="0.25">
      <c r="A369" s="15" t="s">
        <v>619</v>
      </c>
      <c r="B369" s="15" t="s">
        <v>102</v>
      </c>
      <c r="C369" s="15" t="s">
        <v>111</v>
      </c>
      <c r="D369" s="93" t="s">
        <v>620</v>
      </c>
      <c r="E369" s="17">
        <v>13</v>
      </c>
      <c r="F369" s="61">
        <v>1372</v>
      </c>
      <c r="G369" s="18">
        <f>ROUND(E369*F369,2)</f>
        <v>17836</v>
      </c>
    </row>
    <row r="370" spans="1:7" ht="22.5" x14ac:dyDescent="0.25">
      <c r="A370" s="21"/>
      <c r="B370" s="21"/>
      <c r="C370" s="21"/>
      <c r="D370" s="94" t="s">
        <v>621</v>
      </c>
      <c r="E370" s="21"/>
      <c r="F370" s="76"/>
      <c r="G370" s="21"/>
    </row>
    <row r="371" spans="1:7" x14ac:dyDescent="0.25">
      <c r="A371" s="15" t="s">
        <v>622</v>
      </c>
      <c r="B371" s="15" t="s">
        <v>102</v>
      </c>
      <c r="C371" s="15" t="s">
        <v>111</v>
      </c>
      <c r="D371" s="93" t="s">
        <v>623</v>
      </c>
      <c r="E371" s="17">
        <v>33</v>
      </c>
      <c r="F371" s="61">
        <v>3430</v>
      </c>
      <c r="G371" s="18">
        <f>ROUND(E371*F371,2)</f>
        <v>113190</v>
      </c>
    </row>
    <row r="372" spans="1:7" ht="78.75" x14ac:dyDescent="0.25">
      <c r="A372" s="21"/>
      <c r="B372" s="21"/>
      <c r="C372" s="21"/>
      <c r="D372" s="94" t="s">
        <v>624</v>
      </c>
      <c r="E372" s="21"/>
      <c r="F372" s="76"/>
      <c r="G372" s="21"/>
    </row>
    <row r="373" spans="1:7" x14ac:dyDescent="0.25">
      <c r="A373" s="15" t="s">
        <v>625</v>
      </c>
      <c r="B373" s="15" t="s">
        <v>102</v>
      </c>
      <c r="C373" s="15" t="s">
        <v>111</v>
      </c>
      <c r="D373" s="93" t="s">
        <v>626</v>
      </c>
      <c r="E373" s="17">
        <v>71</v>
      </c>
      <c r="F373" s="61">
        <v>1029</v>
      </c>
      <c r="G373" s="18">
        <f>ROUND(E373*F373,2)</f>
        <v>73059</v>
      </c>
    </row>
    <row r="374" spans="1:7" ht="22.5" x14ac:dyDescent="0.25">
      <c r="A374" s="21"/>
      <c r="B374" s="21"/>
      <c r="C374" s="21"/>
      <c r="D374" s="94" t="s">
        <v>627</v>
      </c>
      <c r="E374" s="21"/>
      <c r="F374" s="76"/>
      <c r="G374" s="21"/>
    </row>
    <row r="375" spans="1:7" x14ac:dyDescent="0.25">
      <c r="A375" s="15" t="s">
        <v>628</v>
      </c>
      <c r="B375" s="15" t="s">
        <v>102</v>
      </c>
      <c r="C375" s="15" t="s">
        <v>111</v>
      </c>
      <c r="D375" s="93" t="s">
        <v>629</v>
      </c>
      <c r="E375" s="17">
        <v>18</v>
      </c>
      <c r="F375" s="61">
        <v>411.6</v>
      </c>
      <c r="G375" s="18">
        <f>ROUND(E375*F375,2)</f>
        <v>7408.8</v>
      </c>
    </row>
    <row r="376" spans="1:7" ht="33.75" x14ac:dyDescent="0.25">
      <c r="A376" s="21"/>
      <c r="B376" s="21"/>
      <c r="C376" s="21"/>
      <c r="D376" s="94" t="s">
        <v>630</v>
      </c>
      <c r="E376" s="21"/>
      <c r="F376" s="76"/>
      <c r="G376" s="21"/>
    </row>
    <row r="377" spans="1:7" x14ac:dyDescent="0.25">
      <c r="A377" s="15" t="s">
        <v>631</v>
      </c>
      <c r="B377" s="15" t="s">
        <v>102</v>
      </c>
      <c r="C377" s="15" t="s">
        <v>111</v>
      </c>
      <c r="D377" s="93" t="s">
        <v>632</v>
      </c>
      <c r="E377" s="17">
        <v>56</v>
      </c>
      <c r="F377" s="61">
        <v>411.6</v>
      </c>
      <c r="G377" s="18">
        <f>ROUND(E377*F377,2)</f>
        <v>23049.599999999999</v>
      </c>
    </row>
    <row r="378" spans="1:7" ht="33.75" x14ac:dyDescent="0.25">
      <c r="A378" s="21"/>
      <c r="B378" s="21"/>
      <c r="C378" s="21"/>
      <c r="D378" s="94" t="s">
        <v>633</v>
      </c>
      <c r="E378" s="21"/>
      <c r="F378" s="76"/>
      <c r="G378" s="21"/>
    </row>
    <row r="379" spans="1:7" x14ac:dyDescent="0.25">
      <c r="A379" s="15" t="s">
        <v>634</v>
      </c>
      <c r="B379" s="15" t="s">
        <v>102</v>
      </c>
      <c r="C379" s="15" t="s">
        <v>111</v>
      </c>
      <c r="D379" s="93" t="s">
        <v>635</v>
      </c>
      <c r="E379" s="17">
        <v>15</v>
      </c>
      <c r="F379" s="61">
        <v>2058</v>
      </c>
      <c r="G379" s="18">
        <f>ROUND(E379*F379,2)</f>
        <v>30870</v>
      </c>
    </row>
    <row r="380" spans="1:7" ht="45" x14ac:dyDescent="0.25">
      <c r="A380" s="21"/>
      <c r="B380" s="21"/>
      <c r="C380" s="21"/>
      <c r="D380" s="94" t="s">
        <v>636</v>
      </c>
      <c r="E380" s="21"/>
      <c r="F380" s="76"/>
      <c r="G380" s="21"/>
    </row>
    <row r="381" spans="1:7" x14ac:dyDescent="0.25">
      <c r="A381" s="15" t="s">
        <v>637</v>
      </c>
      <c r="B381" s="15" t="s">
        <v>102</v>
      </c>
      <c r="C381" s="15" t="s">
        <v>111</v>
      </c>
      <c r="D381" s="16" t="s">
        <v>638</v>
      </c>
      <c r="E381" s="17">
        <v>30</v>
      </c>
      <c r="F381" s="61">
        <v>240.1</v>
      </c>
      <c r="G381" s="18">
        <f>ROUND(E381*F381,2)</f>
        <v>7203</v>
      </c>
    </row>
    <row r="382" spans="1:7" ht="33.75" x14ac:dyDescent="0.25">
      <c r="A382" s="21"/>
      <c r="B382" s="21"/>
      <c r="C382" s="21"/>
      <c r="D382" s="19" t="s">
        <v>639</v>
      </c>
      <c r="E382" s="21"/>
      <c r="F382" s="76"/>
      <c r="G382" s="21"/>
    </row>
    <row r="383" spans="1:7" x14ac:dyDescent="0.25">
      <c r="A383" s="21"/>
      <c r="B383" s="21"/>
      <c r="C383" s="21"/>
      <c r="D383" s="22" t="s">
        <v>640</v>
      </c>
      <c r="E383" s="17">
        <v>1</v>
      </c>
      <c r="F383" s="72">
        <f>G339+G341+G343+G345+G347+G349+G351+G353+G355+G357+G359+G361+G363+G365+G367+G369+G371+G373+G375+G377+G379+G381</f>
        <v>4296981.6799999988</v>
      </c>
      <c r="G383" s="12">
        <f>ROUND(F383*E383,2)</f>
        <v>4296981.68</v>
      </c>
    </row>
    <row r="384" spans="1:7" ht="0.95" customHeight="1" x14ac:dyDescent="0.25">
      <c r="A384" s="23"/>
      <c r="B384" s="23"/>
      <c r="C384" s="23"/>
      <c r="D384" s="24"/>
      <c r="E384" s="23"/>
      <c r="F384" s="75"/>
      <c r="G384" s="23"/>
    </row>
    <row r="385" spans="1:7" x14ac:dyDescent="0.25">
      <c r="A385" s="13" t="s">
        <v>641</v>
      </c>
      <c r="B385" s="13" t="s">
        <v>96</v>
      </c>
      <c r="C385" s="13" t="s">
        <v>97</v>
      </c>
      <c r="D385" s="14" t="s">
        <v>642</v>
      </c>
      <c r="E385" s="12">
        <f>E398</f>
        <v>1</v>
      </c>
      <c r="F385" s="72">
        <f>F398</f>
        <v>322764.73</v>
      </c>
      <c r="G385" s="12">
        <f>G398</f>
        <v>322764.73</v>
      </c>
    </row>
    <row r="386" spans="1:7" x14ac:dyDescent="0.25">
      <c r="A386" s="15" t="s">
        <v>643</v>
      </c>
      <c r="B386" s="15" t="s">
        <v>102</v>
      </c>
      <c r="C386" s="15" t="s">
        <v>111</v>
      </c>
      <c r="D386" s="16" t="s">
        <v>644</v>
      </c>
      <c r="E386" s="17">
        <v>2080</v>
      </c>
      <c r="F386" s="61">
        <v>55.6</v>
      </c>
      <c r="G386" s="18">
        <f>ROUND(E386*F386,2)</f>
        <v>115648</v>
      </c>
    </row>
    <row r="387" spans="1:7" ht="33.75" x14ac:dyDescent="0.25">
      <c r="A387" s="21"/>
      <c r="B387" s="21"/>
      <c r="C387" s="21"/>
      <c r="D387" s="19" t="s">
        <v>645</v>
      </c>
      <c r="E387" s="21"/>
      <c r="F387" s="76"/>
      <c r="G387" s="21"/>
    </row>
    <row r="388" spans="1:7" x14ac:dyDescent="0.25">
      <c r="A388" s="15" t="s">
        <v>646</v>
      </c>
      <c r="B388" s="15" t="s">
        <v>102</v>
      </c>
      <c r="C388" s="15" t="s">
        <v>111</v>
      </c>
      <c r="D388" s="16" t="s">
        <v>644</v>
      </c>
      <c r="E388" s="17">
        <v>232</v>
      </c>
      <c r="F388" s="61">
        <v>55.6</v>
      </c>
      <c r="G388" s="18">
        <f>ROUND(E388*F388,2)</f>
        <v>12899.2</v>
      </c>
    </row>
    <row r="389" spans="1:7" ht="33.75" x14ac:dyDescent="0.25">
      <c r="A389" s="21"/>
      <c r="B389" s="21"/>
      <c r="C389" s="21"/>
      <c r="D389" s="19" t="s">
        <v>647</v>
      </c>
      <c r="E389" s="21"/>
      <c r="F389" s="76"/>
      <c r="G389" s="21"/>
    </row>
    <row r="390" spans="1:7" x14ac:dyDescent="0.25">
      <c r="A390" s="15" t="s">
        <v>648</v>
      </c>
      <c r="B390" s="15" t="s">
        <v>102</v>
      </c>
      <c r="C390" s="15" t="s">
        <v>111</v>
      </c>
      <c r="D390" s="16" t="s">
        <v>649</v>
      </c>
      <c r="E390" s="17">
        <v>988</v>
      </c>
      <c r="F390" s="61">
        <v>51.41</v>
      </c>
      <c r="G390" s="18">
        <f>ROUND(E390*F390,2)</f>
        <v>50793.08</v>
      </c>
    </row>
    <row r="391" spans="1:7" ht="33.75" x14ac:dyDescent="0.25">
      <c r="A391" s="21"/>
      <c r="B391" s="21"/>
      <c r="C391" s="21"/>
      <c r="D391" s="19" t="s">
        <v>650</v>
      </c>
      <c r="E391" s="21"/>
      <c r="F391" s="76"/>
      <c r="G391" s="21"/>
    </row>
    <row r="392" spans="1:7" x14ac:dyDescent="0.25">
      <c r="A392" s="15" t="s">
        <v>651</v>
      </c>
      <c r="B392" s="15" t="s">
        <v>102</v>
      </c>
      <c r="C392" s="15" t="s">
        <v>111</v>
      </c>
      <c r="D392" s="16" t="s">
        <v>652</v>
      </c>
      <c r="E392" s="17">
        <v>68</v>
      </c>
      <c r="F392" s="61">
        <v>55.02</v>
      </c>
      <c r="G392" s="18">
        <f>ROUND(E392*F392,2)</f>
        <v>3741.36</v>
      </c>
    </row>
    <row r="393" spans="1:7" ht="33.75" x14ac:dyDescent="0.25">
      <c r="A393" s="21"/>
      <c r="B393" s="21"/>
      <c r="C393" s="21"/>
      <c r="D393" s="19" t="s">
        <v>653</v>
      </c>
      <c r="E393" s="21"/>
      <c r="F393" s="76"/>
      <c r="G393" s="21"/>
    </row>
    <row r="394" spans="1:7" x14ac:dyDescent="0.25">
      <c r="A394" s="15" t="s">
        <v>654</v>
      </c>
      <c r="B394" s="15" t="s">
        <v>102</v>
      </c>
      <c r="C394" s="15" t="s">
        <v>111</v>
      </c>
      <c r="D394" s="16" t="s">
        <v>655</v>
      </c>
      <c r="E394" s="17">
        <v>27</v>
      </c>
      <c r="F394" s="61">
        <v>81.150000000000006</v>
      </c>
      <c r="G394" s="18">
        <f>ROUND(E394*F394,2)</f>
        <v>2191.0500000000002</v>
      </c>
    </row>
    <row r="395" spans="1:7" ht="33.75" x14ac:dyDescent="0.25">
      <c r="A395" s="21"/>
      <c r="B395" s="21"/>
      <c r="C395" s="21"/>
      <c r="D395" s="19" t="s">
        <v>656</v>
      </c>
      <c r="E395" s="21"/>
      <c r="F395" s="76"/>
      <c r="G395" s="21"/>
    </row>
    <row r="396" spans="1:7" x14ac:dyDescent="0.25">
      <c r="A396" s="15" t="s">
        <v>657</v>
      </c>
      <c r="B396" s="15" t="s">
        <v>102</v>
      </c>
      <c r="C396" s="15" t="s">
        <v>111</v>
      </c>
      <c r="D396" s="16" t="s">
        <v>658</v>
      </c>
      <c r="E396" s="17">
        <v>294</v>
      </c>
      <c r="F396" s="61">
        <v>467.66</v>
      </c>
      <c r="G396" s="18">
        <f>ROUND(E396*F396,2)</f>
        <v>137492.04</v>
      </c>
    </row>
    <row r="397" spans="1:7" ht="78.75" x14ac:dyDescent="0.25">
      <c r="A397" s="21"/>
      <c r="B397" s="21"/>
      <c r="C397" s="21"/>
      <c r="D397" s="19" t="s">
        <v>659</v>
      </c>
      <c r="E397" s="21"/>
      <c r="F397" s="76"/>
      <c r="G397" s="21"/>
    </row>
    <row r="398" spans="1:7" x14ac:dyDescent="0.25">
      <c r="A398" s="21"/>
      <c r="B398" s="21"/>
      <c r="C398" s="21"/>
      <c r="D398" s="22" t="s">
        <v>660</v>
      </c>
      <c r="E398" s="17">
        <v>1</v>
      </c>
      <c r="F398" s="72">
        <f>G386+G388+G390+G392+G394+G396</f>
        <v>322764.73</v>
      </c>
      <c r="G398" s="12">
        <f>ROUND(F398*E398,2)</f>
        <v>322764.73</v>
      </c>
    </row>
    <row r="399" spans="1:7" ht="0.95" customHeight="1" x14ac:dyDescent="0.25">
      <c r="A399" s="23"/>
      <c r="B399" s="23"/>
      <c r="C399" s="23"/>
      <c r="D399" s="24"/>
      <c r="E399" s="23"/>
      <c r="F399" s="75"/>
      <c r="G399" s="23"/>
    </row>
    <row r="400" spans="1:7" ht="0.95" customHeight="1" x14ac:dyDescent="0.25">
      <c r="A400" s="23"/>
      <c r="B400" s="23"/>
      <c r="C400" s="23"/>
      <c r="D400" s="24"/>
      <c r="E400" s="23"/>
      <c r="F400" s="75"/>
      <c r="G400" s="23"/>
    </row>
    <row r="401" spans="1:7" x14ac:dyDescent="0.25">
      <c r="A401" s="21"/>
      <c r="B401" s="21"/>
      <c r="C401" s="21"/>
      <c r="D401" s="22" t="s">
        <v>663</v>
      </c>
      <c r="E401" s="25">
        <v>1</v>
      </c>
      <c r="F401" s="72">
        <f>G71+G78+G83+G88+G275+G336+G383+G398</f>
        <v>38111056.25</v>
      </c>
      <c r="G401" s="12">
        <f>ROUND(F401*E401,2)</f>
        <v>38111056.25</v>
      </c>
    </row>
    <row r="402" spans="1:7" ht="0.95" customHeight="1" x14ac:dyDescent="0.25">
      <c r="A402" s="23"/>
      <c r="B402" s="23"/>
      <c r="C402" s="23"/>
      <c r="D402" s="24"/>
      <c r="E402" s="23"/>
      <c r="F402" s="75"/>
      <c r="G402" s="23"/>
    </row>
    <row r="403" spans="1:7" x14ac:dyDescent="0.25">
      <c r="A403" s="9" t="s">
        <v>664</v>
      </c>
      <c r="B403" s="9" t="s">
        <v>96</v>
      </c>
      <c r="C403" s="9" t="s">
        <v>97</v>
      </c>
      <c r="D403" s="10" t="s">
        <v>665</v>
      </c>
      <c r="E403" s="11">
        <f>E458</f>
        <v>1</v>
      </c>
      <c r="F403" s="72">
        <f>F458</f>
        <v>2166324.27</v>
      </c>
      <c r="G403" s="12">
        <f>G458</f>
        <v>2166324.27</v>
      </c>
    </row>
    <row r="404" spans="1:7" x14ac:dyDescent="0.25">
      <c r="A404" s="13" t="s">
        <v>666</v>
      </c>
      <c r="B404" s="13" t="s">
        <v>96</v>
      </c>
      <c r="C404" s="13" t="s">
        <v>97</v>
      </c>
      <c r="D404" s="14" t="s">
        <v>667</v>
      </c>
      <c r="E404" s="12">
        <f>E429</f>
        <v>1</v>
      </c>
      <c r="F404" s="72">
        <f>F429</f>
        <v>345571.45</v>
      </c>
      <c r="G404" s="12">
        <f>G429</f>
        <v>345571.45</v>
      </c>
    </row>
    <row r="405" spans="1:7" x14ac:dyDescent="0.25">
      <c r="A405" s="15" t="s">
        <v>668</v>
      </c>
      <c r="B405" s="15" t="s">
        <v>102</v>
      </c>
      <c r="C405" s="15" t="s">
        <v>111</v>
      </c>
      <c r="D405" s="16" t="s">
        <v>669</v>
      </c>
      <c r="E405" s="17">
        <v>1</v>
      </c>
      <c r="F405" s="61">
        <v>43824.88</v>
      </c>
      <c r="G405" s="18">
        <f>ROUND(E405*F405,2)</f>
        <v>43824.88</v>
      </c>
    </row>
    <row r="406" spans="1:7" ht="90" x14ac:dyDescent="0.25">
      <c r="A406" s="21"/>
      <c r="B406" s="21"/>
      <c r="C406" s="21"/>
      <c r="D406" s="19" t="s">
        <v>670</v>
      </c>
      <c r="E406" s="21"/>
      <c r="F406" s="76"/>
      <c r="G406" s="21"/>
    </row>
    <row r="407" spans="1:7" x14ac:dyDescent="0.25">
      <c r="A407" s="15" t="s">
        <v>671</v>
      </c>
      <c r="B407" s="15" t="s">
        <v>102</v>
      </c>
      <c r="C407" s="15" t="s">
        <v>111</v>
      </c>
      <c r="D407" s="16" t="s">
        <v>672</v>
      </c>
      <c r="E407" s="17">
        <v>1</v>
      </c>
      <c r="F407" s="61">
        <v>44231.81</v>
      </c>
      <c r="G407" s="18">
        <f>ROUND(E407*F407,2)</f>
        <v>44231.81</v>
      </c>
    </row>
    <row r="408" spans="1:7" ht="90" x14ac:dyDescent="0.25">
      <c r="A408" s="21"/>
      <c r="B408" s="21"/>
      <c r="C408" s="21"/>
      <c r="D408" s="19" t="s">
        <v>673</v>
      </c>
      <c r="E408" s="21"/>
      <c r="F408" s="76"/>
      <c r="G408" s="21"/>
    </row>
    <row r="409" spans="1:7" x14ac:dyDescent="0.25">
      <c r="A409" s="15" t="s">
        <v>674</v>
      </c>
      <c r="B409" s="15" t="s">
        <v>102</v>
      </c>
      <c r="C409" s="15" t="s">
        <v>111</v>
      </c>
      <c r="D409" s="16" t="s">
        <v>675</v>
      </c>
      <c r="E409" s="17">
        <v>1</v>
      </c>
      <c r="F409" s="61">
        <v>42444.6</v>
      </c>
      <c r="G409" s="18">
        <f>ROUND(E409*F409,2)</f>
        <v>42444.6</v>
      </c>
    </row>
    <row r="410" spans="1:7" ht="90" x14ac:dyDescent="0.25">
      <c r="A410" s="21"/>
      <c r="B410" s="21"/>
      <c r="C410" s="21"/>
      <c r="D410" s="19" t="s">
        <v>676</v>
      </c>
      <c r="E410" s="21"/>
      <c r="F410" s="76"/>
      <c r="G410" s="21"/>
    </row>
    <row r="411" spans="1:7" x14ac:dyDescent="0.25">
      <c r="A411" s="15" t="s">
        <v>677</v>
      </c>
      <c r="B411" s="15" t="s">
        <v>102</v>
      </c>
      <c r="C411" s="15" t="s">
        <v>111</v>
      </c>
      <c r="D411" s="16" t="s">
        <v>678</v>
      </c>
      <c r="E411" s="17">
        <v>1</v>
      </c>
      <c r="F411" s="61">
        <v>47987.09</v>
      </c>
      <c r="G411" s="18">
        <f>ROUND(E411*F411,2)</f>
        <v>47987.09</v>
      </c>
    </row>
    <row r="412" spans="1:7" ht="90" x14ac:dyDescent="0.25">
      <c r="A412" s="21"/>
      <c r="B412" s="21"/>
      <c r="C412" s="21"/>
      <c r="D412" s="19" t="s">
        <v>679</v>
      </c>
      <c r="E412" s="21"/>
      <c r="F412" s="76"/>
      <c r="G412" s="21"/>
    </row>
    <row r="413" spans="1:7" x14ac:dyDescent="0.25">
      <c r="A413" s="15" t="s">
        <v>680</v>
      </c>
      <c r="B413" s="15" t="s">
        <v>102</v>
      </c>
      <c r="C413" s="15" t="s">
        <v>111</v>
      </c>
      <c r="D413" s="16" t="s">
        <v>681</v>
      </c>
      <c r="E413" s="17">
        <v>1</v>
      </c>
      <c r="F413" s="61">
        <v>21589.5</v>
      </c>
      <c r="G413" s="18">
        <f>ROUND(E413*F413,2)</f>
        <v>21589.5</v>
      </c>
    </row>
    <row r="414" spans="1:7" ht="90" x14ac:dyDescent="0.25">
      <c r="A414" s="21"/>
      <c r="B414" s="21"/>
      <c r="C414" s="21"/>
      <c r="D414" s="19" t="s">
        <v>682</v>
      </c>
      <c r="E414" s="21"/>
      <c r="F414" s="76"/>
      <c r="G414" s="21"/>
    </row>
    <row r="415" spans="1:7" x14ac:dyDescent="0.25">
      <c r="A415" s="15" t="s">
        <v>683</v>
      </c>
      <c r="B415" s="15" t="s">
        <v>102</v>
      </c>
      <c r="C415" s="15" t="s">
        <v>111</v>
      </c>
      <c r="D415" s="16" t="s">
        <v>684</v>
      </c>
      <c r="E415" s="17">
        <v>1</v>
      </c>
      <c r="F415" s="61">
        <v>18195.93</v>
      </c>
      <c r="G415" s="18">
        <f>ROUND(E415*F415,2)</f>
        <v>18195.93</v>
      </c>
    </row>
    <row r="416" spans="1:7" ht="90" x14ac:dyDescent="0.25">
      <c r="A416" s="21"/>
      <c r="B416" s="21"/>
      <c r="C416" s="21"/>
      <c r="D416" s="19" t="s">
        <v>685</v>
      </c>
      <c r="E416" s="21"/>
      <c r="F416" s="76"/>
      <c r="G416" s="21"/>
    </row>
    <row r="417" spans="1:7" x14ac:dyDescent="0.25">
      <c r="A417" s="15" t="s">
        <v>686</v>
      </c>
      <c r="B417" s="15" t="s">
        <v>102</v>
      </c>
      <c r="C417" s="15" t="s">
        <v>111</v>
      </c>
      <c r="D417" s="16" t="s">
        <v>687</v>
      </c>
      <c r="E417" s="17">
        <v>1</v>
      </c>
      <c r="F417" s="61">
        <v>21363.43</v>
      </c>
      <c r="G417" s="18">
        <f>ROUND(E417*F417,2)</f>
        <v>21363.43</v>
      </c>
    </row>
    <row r="418" spans="1:7" ht="90" x14ac:dyDescent="0.25">
      <c r="A418" s="21"/>
      <c r="B418" s="21"/>
      <c r="C418" s="21"/>
      <c r="D418" s="19" t="s">
        <v>688</v>
      </c>
      <c r="E418" s="21"/>
      <c r="F418" s="76"/>
      <c r="G418" s="21"/>
    </row>
    <row r="419" spans="1:7" x14ac:dyDescent="0.25">
      <c r="A419" s="15" t="s">
        <v>689</v>
      </c>
      <c r="B419" s="15" t="s">
        <v>102</v>
      </c>
      <c r="C419" s="15" t="s">
        <v>111</v>
      </c>
      <c r="D419" s="16" t="s">
        <v>690</v>
      </c>
      <c r="E419" s="17">
        <v>1</v>
      </c>
      <c r="F419" s="61">
        <v>17834.22</v>
      </c>
      <c r="G419" s="18">
        <f>ROUND(E419*F419,2)</f>
        <v>17834.22</v>
      </c>
    </row>
    <row r="420" spans="1:7" ht="90" x14ac:dyDescent="0.25">
      <c r="A420" s="21"/>
      <c r="B420" s="21"/>
      <c r="C420" s="21"/>
      <c r="D420" s="19" t="s">
        <v>691</v>
      </c>
      <c r="E420" s="21"/>
      <c r="F420" s="76"/>
      <c r="G420" s="21"/>
    </row>
    <row r="421" spans="1:7" x14ac:dyDescent="0.25">
      <c r="A421" s="15" t="s">
        <v>692</v>
      </c>
      <c r="B421" s="15" t="s">
        <v>102</v>
      </c>
      <c r="C421" s="15" t="s">
        <v>111</v>
      </c>
      <c r="D421" s="16" t="s">
        <v>693</v>
      </c>
      <c r="E421" s="17">
        <v>1</v>
      </c>
      <c r="F421" s="61">
        <v>23444.53</v>
      </c>
      <c r="G421" s="18">
        <f>ROUND(E421*F421,2)</f>
        <v>23444.53</v>
      </c>
    </row>
    <row r="422" spans="1:7" ht="90" x14ac:dyDescent="0.25">
      <c r="A422" s="21"/>
      <c r="B422" s="21"/>
      <c r="C422" s="21"/>
      <c r="D422" s="19" t="s">
        <v>694</v>
      </c>
      <c r="E422" s="21"/>
      <c r="F422" s="76"/>
      <c r="G422" s="21"/>
    </row>
    <row r="423" spans="1:7" x14ac:dyDescent="0.25">
      <c r="A423" s="15" t="s">
        <v>695</v>
      </c>
      <c r="B423" s="15" t="s">
        <v>102</v>
      </c>
      <c r="C423" s="15" t="s">
        <v>111</v>
      </c>
      <c r="D423" s="16" t="s">
        <v>696</v>
      </c>
      <c r="E423" s="17">
        <v>1</v>
      </c>
      <c r="F423" s="61">
        <v>21747.75</v>
      </c>
      <c r="G423" s="18">
        <f>ROUND(E423*F423,2)</f>
        <v>21747.75</v>
      </c>
    </row>
    <row r="424" spans="1:7" ht="90" x14ac:dyDescent="0.25">
      <c r="A424" s="21"/>
      <c r="B424" s="21"/>
      <c r="C424" s="21"/>
      <c r="D424" s="19" t="s">
        <v>697</v>
      </c>
      <c r="E424" s="21"/>
      <c r="F424" s="76"/>
      <c r="G424" s="21"/>
    </row>
    <row r="425" spans="1:7" x14ac:dyDescent="0.25">
      <c r="A425" s="15" t="s">
        <v>698</v>
      </c>
      <c r="B425" s="15" t="s">
        <v>102</v>
      </c>
      <c r="C425" s="15" t="s">
        <v>111</v>
      </c>
      <c r="D425" s="16" t="s">
        <v>699</v>
      </c>
      <c r="E425" s="17">
        <v>1</v>
      </c>
      <c r="F425" s="61">
        <v>21499.07</v>
      </c>
      <c r="G425" s="18">
        <f>ROUND(E425*F425,2)</f>
        <v>21499.07</v>
      </c>
    </row>
    <row r="426" spans="1:7" ht="90" x14ac:dyDescent="0.25">
      <c r="A426" s="21"/>
      <c r="B426" s="21"/>
      <c r="C426" s="21"/>
      <c r="D426" s="19" t="s">
        <v>700</v>
      </c>
      <c r="E426" s="21"/>
      <c r="F426" s="76"/>
      <c r="G426" s="21"/>
    </row>
    <row r="427" spans="1:7" x14ac:dyDescent="0.25">
      <c r="A427" s="15" t="s">
        <v>701</v>
      </c>
      <c r="B427" s="15" t="s">
        <v>102</v>
      </c>
      <c r="C427" s="15" t="s">
        <v>111</v>
      </c>
      <c r="D427" s="16" t="s">
        <v>702</v>
      </c>
      <c r="E427" s="17">
        <v>1</v>
      </c>
      <c r="F427" s="61">
        <v>21408.639999999999</v>
      </c>
      <c r="G427" s="18">
        <f>ROUND(E427*F427,2)</f>
        <v>21408.639999999999</v>
      </c>
    </row>
    <row r="428" spans="1:7" ht="90" x14ac:dyDescent="0.25">
      <c r="A428" s="21"/>
      <c r="B428" s="21"/>
      <c r="C428" s="21"/>
      <c r="D428" s="19" t="s">
        <v>703</v>
      </c>
      <c r="E428" s="21"/>
      <c r="F428" s="76"/>
      <c r="G428" s="21"/>
    </row>
    <row r="429" spans="1:7" x14ac:dyDescent="0.25">
      <c r="A429" s="21"/>
      <c r="B429" s="21"/>
      <c r="C429" s="21"/>
      <c r="D429" s="22" t="s">
        <v>704</v>
      </c>
      <c r="E429" s="17">
        <v>1</v>
      </c>
      <c r="F429" s="72">
        <f>G405+G407+G409+G411+G413+G415+G417+G419+G421+G423+G425+G427</f>
        <v>345571.45</v>
      </c>
      <c r="G429" s="12">
        <f>ROUND(F429*E429,2)</f>
        <v>345571.45</v>
      </c>
    </row>
    <row r="430" spans="1:7" ht="0.95" customHeight="1" x14ac:dyDescent="0.25">
      <c r="A430" s="23"/>
      <c r="B430" s="23"/>
      <c r="C430" s="23"/>
      <c r="D430" s="24"/>
      <c r="E430" s="23"/>
      <c r="F430" s="75"/>
      <c r="G430" s="23"/>
    </row>
    <row r="431" spans="1:7" x14ac:dyDescent="0.25">
      <c r="A431" s="13" t="s">
        <v>705</v>
      </c>
      <c r="B431" s="13" t="s">
        <v>96</v>
      </c>
      <c r="C431" s="13" t="s">
        <v>97</v>
      </c>
      <c r="D431" s="14" t="s">
        <v>706</v>
      </c>
      <c r="E431" s="12">
        <f>E440</f>
        <v>1</v>
      </c>
      <c r="F431" s="72">
        <f>F440</f>
        <v>1210352.1000000001</v>
      </c>
      <c r="G431" s="12">
        <f>G440</f>
        <v>1210352.1000000001</v>
      </c>
    </row>
    <row r="432" spans="1:7" x14ac:dyDescent="0.25">
      <c r="A432" s="15" t="s">
        <v>707</v>
      </c>
      <c r="B432" s="15" t="s">
        <v>102</v>
      </c>
      <c r="C432" s="15" t="s">
        <v>159</v>
      </c>
      <c r="D432" s="16" t="s">
        <v>708</v>
      </c>
      <c r="E432" s="17">
        <v>111420</v>
      </c>
      <c r="F432" s="61">
        <v>5.49</v>
      </c>
      <c r="G432" s="18">
        <f>ROUND(E432*F432,2)</f>
        <v>611695.80000000005</v>
      </c>
    </row>
    <row r="433" spans="1:7" ht="45" x14ac:dyDescent="0.25">
      <c r="A433" s="21"/>
      <c r="B433" s="21"/>
      <c r="C433" s="21"/>
      <c r="D433" s="19" t="s">
        <v>709</v>
      </c>
      <c r="E433" s="21"/>
      <c r="F433" s="76"/>
      <c r="G433" s="21"/>
    </row>
    <row r="434" spans="1:7" x14ac:dyDescent="0.25">
      <c r="A434" s="15" t="s">
        <v>710</v>
      </c>
      <c r="B434" s="15" t="s">
        <v>102</v>
      </c>
      <c r="C434" s="15" t="s">
        <v>159</v>
      </c>
      <c r="D434" s="16" t="s">
        <v>711</v>
      </c>
      <c r="E434" s="17">
        <v>2160</v>
      </c>
      <c r="F434" s="61">
        <v>68.599999999999994</v>
      </c>
      <c r="G434" s="18">
        <f>ROUND(E434*F434,2)</f>
        <v>148176</v>
      </c>
    </row>
    <row r="435" spans="1:7" ht="78.75" x14ac:dyDescent="0.25">
      <c r="A435" s="21"/>
      <c r="B435" s="21"/>
      <c r="C435" s="21"/>
      <c r="D435" s="19" t="s">
        <v>712</v>
      </c>
      <c r="E435" s="21"/>
      <c r="F435" s="76"/>
      <c r="G435" s="21"/>
    </row>
    <row r="436" spans="1:7" x14ac:dyDescent="0.25">
      <c r="A436" s="15" t="s">
        <v>713</v>
      </c>
      <c r="B436" s="15" t="s">
        <v>102</v>
      </c>
      <c r="C436" s="15" t="s">
        <v>159</v>
      </c>
      <c r="D436" s="16" t="s">
        <v>714</v>
      </c>
      <c r="E436" s="17">
        <v>750</v>
      </c>
      <c r="F436" s="61">
        <v>414.69</v>
      </c>
      <c r="G436" s="18">
        <f>ROUND(E436*F436,2)</f>
        <v>311017.5</v>
      </c>
    </row>
    <row r="437" spans="1:7" ht="33.75" x14ac:dyDescent="0.25">
      <c r="A437" s="21"/>
      <c r="B437" s="21"/>
      <c r="C437" s="21"/>
      <c r="D437" s="19" t="s">
        <v>715</v>
      </c>
      <c r="E437" s="21"/>
      <c r="F437" s="76"/>
      <c r="G437" s="21"/>
    </row>
    <row r="438" spans="1:7" x14ac:dyDescent="0.25">
      <c r="A438" s="15" t="s">
        <v>716</v>
      </c>
      <c r="B438" s="15" t="s">
        <v>102</v>
      </c>
      <c r="C438" s="15" t="s">
        <v>159</v>
      </c>
      <c r="D438" s="16" t="s">
        <v>717</v>
      </c>
      <c r="E438" s="17">
        <v>552</v>
      </c>
      <c r="F438" s="61">
        <v>252.65</v>
      </c>
      <c r="G438" s="18">
        <f>ROUND(E438*F438,2)</f>
        <v>139462.79999999999</v>
      </c>
    </row>
    <row r="439" spans="1:7" ht="33.75" x14ac:dyDescent="0.25">
      <c r="A439" s="21"/>
      <c r="B439" s="21"/>
      <c r="C439" s="21"/>
      <c r="D439" s="19" t="s">
        <v>718</v>
      </c>
      <c r="E439" s="21"/>
      <c r="F439" s="76"/>
      <c r="G439" s="21"/>
    </row>
    <row r="440" spans="1:7" x14ac:dyDescent="0.25">
      <c r="A440" s="21"/>
      <c r="B440" s="21"/>
      <c r="C440" s="21"/>
      <c r="D440" s="22" t="s">
        <v>719</v>
      </c>
      <c r="E440" s="17">
        <v>1</v>
      </c>
      <c r="F440" s="72">
        <f>G432+G434+G436+G438</f>
        <v>1210352.1000000001</v>
      </c>
      <c r="G440" s="12">
        <f>ROUND(F440*E440,2)</f>
        <v>1210352.1000000001</v>
      </c>
    </row>
    <row r="441" spans="1:7" ht="0.95" customHeight="1" x14ac:dyDescent="0.25">
      <c r="A441" s="23"/>
      <c r="B441" s="23"/>
      <c r="C441" s="23"/>
      <c r="D441" s="24"/>
      <c r="E441" s="23"/>
      <c r="F441" s="75"/>
      <c r="G441" s="23"/>
    </row>
    <row r="442" spans="1:7" x14ac:dyDescent="0.25">
      <c r="A442" s="13" t="s">
        <v>720</v>
      </c>
      <c r="B442" s="13" t="s">
        <v>96</v>
      </c>
      <c r="C442" s="13" t="s">
        <v>97</v>
      </c>
      <c r="D442" s="14" t="s">
        <v>721</v>
      </c>
      <c r="E442" s="12">
        <f>E449</f>
        <v>1</v>
      </c>
      <c r="F442" s="72">
        <f>F449</f>
        <v>424423.47</v>
      </c>
      <c r="G442" s="12">
        <f>G449</f>
        <v>424423.47</v>
      </c>
    </row>
    <row r="443" spans="1:7" x14ac:dyDescent="0.25">
      <c r="A443" s="15" t="s">
        <v>722</v>
      </c>
      <c r="B443" s="15" t="s">
        <v>102</v>
      </c>
      <c r="C443" s="15" t="s">
        <v>111</v>
      </c>
      <c r="D443" s="16" t="s">
        <v>723</v>
      </c>
      <c r="E443" s="17">
        <v>663</v>
      </c>
      <c r="F443" s="61">
        <v>89.05</v>
      </c>
      <c r="G443" s="18">
        <f>ROUND(E443*F443,2)</f>
        <v>59040.15</v>
      </c>
    </row>
    <row r="444" spans="1:7" ht="33.75" x14ac:dyDescent="0.25">
      <c r="A444" s="21"/>
      <c r="B444" s="21"/>
      <c r="C444" s="21"/>
      <c r="D444" s="19" t="s">
        <v>724</v>
      </c>
      <c r="E444" s="21"/>
      <c r="F444" s="76"/>
      <c r="G444" s="21"/>
    </row>
    <row r="445" spans="1:7" x14ac:dyDescent="0.25">
      <c r="A445" s="15" t="s">
        <v>725</v>
      </c>
      <c r="B445" s="15" t="s">
        <v>102</v>
      </c>
      <c r="C445" s="15" t="s">
        <v>111</v>
      </c>
      <c r="D445" s="16" t="s">
        <v>726</v>
      </c>
      <c r="E445" s="17">
        <v>1238</v>
      </c>
      <c r="F445" s="61">
        <v>104.79</v>
      </c>
      <c r="G445" s="18">
        <f>ROUND(E445*F445,2)</f>
        <v>129730.02</v>
      </c>
    </row>
    <row r="446" spans="1:7" ht="22.5" x14ac:dyDescent="0.25">
      <c r="A446" s="21"/>
      <c r="B446" s="21"/>
      <c r="C446" s="21"/>
      <c r="D446" s="19" t="s">
        <v>727</v>
      </c>
      <c r="E446" s="21"/>
      <c r="F446" s="76"/>
      <c r="G446" s="21"/>
    </row>
    <row r="447" spans="1:7" x14ac:dyDescent="0.25">
      <c r="A447" s="15" t="s">
        <v>728</v>
      </c>
      <c r="B447" s="15" t="s">
        <v>102</v>
      </c>
      <c r="C447" s="15" t="s">
        <v>111</v>
      </c>
      <c r="D447" s="16" t="s">
        <v>729</v>
      </c>
      <c r="E447" s="17">
        <v>1238</v>
      </c>
      <c r="F447" s="61">
        <v>190.35</v>
      </c>
      <c r="G447" s="18">
        <f>ROUND(E447*F447,2)</f>
        <v>235653.3</v>
      </c>
    </row>
    <row r="448" spans="1:7" ht="67.5" x14ac:dyDescent="0.25">
      <c r="A448" s="21"/>
      <c r="B448" s="21"/>
      <c r="C448" s="21"/>
      <c r="D448" s="19" t="s">
        <v>730</v>
      </c>
      <c r="E448" s="21"/>
      <c r="F448" s="76"/>
      <c r="G448" s="21"/>
    </row>
    <row r="449" spans="1:7" x14ac:dyDescent="0.25">
      <c r="A449" s="21"/>
      <c r="B449" s="21"/>
      <c r="C449" s="21"/>
      <c r="D449" s="22" t="s">
        <v>731</v>
      </c>
      <c r="E449" s="17">
        <v>1</v>
      </c>
      <c r="F449" s="72">
        <f>G443+G445+G447</f>
        <v>424423.47</v>
      </c>
      <c r="G449" s="12">
        <f>ROUND(F449*E449,2)</f>
        <v>424423.47</v>
      </c>
    </row>
    <row r="450" spans="1:7" ht="0.95" customHeight="1" x14ac:dyDescent="0.25">
      <c r="A450" s="23"/>
      <c r="B450" s="23"/>
      <c r="C450" s="23"/>
      <c r="D450" s="24"/>
      <c r="E450" s="23"/>
      <c r="F450" s="75"/>
      <c r="G450" s="23"/>
    </row>
    <row r="451" spans="1:7" x14ac:dyDescent="0.25">
      <c r="A451" s="13" t="s">
        <v>732</v>
      </c>
      <c r="B451" s="13" t="s">
        <v>96</v>
      </c>
      <c r="C451" s="13" t="s">
        <v>97</v>
      </c>
      <c r="D451" s="14" t="s">
        <v>661</v>
      </c>
      <c r="E451" s="12">
        <f>E456</f>
        <v>1</v>
      </c>
      <c r="F451" s="72">
        <f>F456</f>
        <v>185977.25</v>
      </c>
      <c r="G451" s="12">
        <f>G456</f>
        <v>185977.25</v>
      </c>
    </row>
    <row r="452" spans="1:7" x14ac:dyDescent="0.25">
      <c r="A452" s="15" t="s">
        <v>733</v>
      </c>
      <c r="B452" s="15" t="s">
        <v>102</v>
      </c>
      <c r="C452" s="15" t="s">
        <v>103</v>
      </c>
      <c r="D452" s="16" t="s">
        <v>734</v>
      </c>
      <c r="E452" s="17">
        <v>1238</v>
      </c>
      <c r="F452" s="61">
        <v>137.19999999999999</v>
      </c>
      <c r="G452" s="18">
        <f>ROUND(E452*F452,2)</f>
        <v>169853.6</v>
      </c>
    </row>
    <row r="453" spans="1:7" x14ac:dyDescent="0.25">
      <c r="A453" s="21"/>
      <c r="B453" s="21"/>
      <c r="C453" s="21"/>
      <c r="D453" s="19" t="s">
        <v>735</v>
      </c>
      <c r="E453" s="21"/>
      <c r="F453" s="76"/>
      <c r="G453" s="21"/>
    </row>
    <row r="454" spans="1:7" x14ac:dyDescent="0.25">
      <c r="A454" s="15" t="s">
        <v>736</v>
      </c>
      <c r="B454" s="15" t="s">
        <v>102</v>
      </c>
      <c r="C454" s="15" t="s">
        <v>103</v>
      </c>
      <c r="D454" s="16" t="s">
        <v>737</v>
      </c>
      <c r="E454" s="17">
        <v>1</v>
      </c>
      <c r="F454" s="61">
        <v>16123.65</v>
      </c>
      <c r="G454" s="18">
        <f>ROUND(E454*F454,2)</f>
        <v>16123.65</v>
      </c>
    </row>
    <row r="455" spans="1:7" x14ac:dyDescent="0.25">
      <c r="A455" s="21"/>
      <c r="B455" s="21"/>
      <c r="C455" s="21"/>
      <c r="D455" s="19" t="s">
        <v>738</v>
      </c>
      <c r="E455" s="21"/>
      <c r="F455" s="76"/>
      <c r="G455" s="21"/>
    </row>
    <row r="456" spans="1:7" x14ac:dyDescent="0.25">
      <c r="A456" s="21"/>
      <c r="B456" s="21"/>
      <c r="C456" s="21"/>
      <c r="D456" s="22" t="s">
        <v>739</v>
      </c>
      <c r="E456" s="17">
        <v>1</v>
      </c>
      <c r="F456" s="72">
        <f>G452+G454</f>
        <v>185977.25</v>
      </c>
      <c r="G456" s="12">
        <f>ROUND(F456*E456,2)</f>
        <v>185977.25</v>
      </c>
    </row>
    <row r="457" spans="1:7" ht="0.95" customHeight="1" x14ac:dyDescent="0.25">
      <c r="A457" s="23"/>
      <c r="B457" s="23"/>
      <c r="C457" s="23"/>
      <c r="D457" s="24"/>
      <c r="E457" s="23"/>
      <c r="F457" s="75"/>
      <c r="G457" s="23"/>
    </row>
    <row r="458" spans="1:7" x14ac:dyDescent="0.25">
      <c r="A458" s="21"/>
      <c r="B458" s="21"/>
      <c r="C458" s="21"/>
      <c r="D458" s="22" t="s">
        <v>740</v>
      </c>
      <c r="E458" s="25">
        <v>1</v>
      </c>
      <c r="F458" s="72">
        <f>G429+G440+G449+G456</f>
        <v>2166324.27</v>
      </c>
      <c r="G458" s="12">
        <f>ROUND(F458*E458,2)</f>
        <v>2166324.27</v>
      </c>
    </row>
    <row r="459" spans="1:7" ht="0.95" customHeight="1" x14ac:dyDescent="0.25">
      <c r="A459" s="23"/>
      <c r="B459" s="23"/>
      <c r="C459" s="23"/>
      <c r="D459" s="24"/>
      <c r="E459" s="23"/>
      <c r="F459" s="75"/>
      <c r="G459" s="23"/>
    </row>
    <row r="460" spans="1:7" x14ac:dyDescent="0.25">
      <c r="A460" s="9" t="s">
        <v>741</v>
      </c>
      <c r="B460" s="9" t="s">
        <v>96</v>
      </c>
      <c r="C460" s="9" t="s">
        <v>97</v>
      </c>
      <c r="D460" s="10" t="s">
        <v>742</v>
      </c>
      <c r="E460" s="11">
        <f>E731</f>
        <v>1</v>
      </c>
      <c r="F460" s="72">
        <f>F731</f>
        <v>7207030.6499999994</v>
      </c>
      <c r="G460" s="12">
        <f>G731</f>
        <v>7207030.6500000004</v>
      </c>
    </row>
    <row r="461" spans="1:7" x14ac:dyDescent="0.25">
      <c r="A461" s="13" t="s">
        <v>743</v>
      </c>
      <c r="B461" s="13" t="s">
        <v>96</v>
      </c>
      <c r="C461" s="13" t="s">
        <v>97</v>
      </c>
      <c r="D461" s="14" t="s">
        <v>744</v>
      </c>
      <c r="E461" s="12">
        <f>E530</f>
        <v>1</v>
      </c>
      <c r="F461" s="72">
        <f>F530</f>
        <v>814019.46</v>
      </c>
      <c r="G461" s="12">
        <f>G530</f>
        <v>814019.46</v>
      </c>
    </row>
    <row r="462" spans="1:7" x14ac:dyDescent="0.25">
      <c r="A462" s="13" t="s">
        <v>745</v>
      </c>
      <c r="B462" s="13" t="s">
        <v>96</v>
      </c>
      <c r="C462" s="13" t="s">
        <v>97</v>
      </c>
      <c r="D462" s="14" t="s">
        <v>746</v>
      </c>
      <c r="E462" s="12">
        <f>E465</f>
        <v>1</v>
      </c>
      <c r="F462" s="72">
        <f>F465</f>
        <v>0</v>
      </c>
      <c r="G462" s="12">
        <f>G465</f>
        <v>0</v>
      </c>
    </row>
    <row r="463" spans="1:7" x14ac:dyDescent="0.25">
      <c r="A463" s="15" t="s">
        <v>747</v>
      </c>
      <c r="B463" s="15" t="s">
        <v>102</v>
      </c>
      <c r="C463" s="15" t="s">
        <v>97</v>
      </c>
      <c r="D463" s="16" t="s">
        <v>748</v>
      </c>
      <c r="E463" s="17"/>
      <c r="F463" s="61"/>
      <c r="G463" s="18"/>
    </row>
    <row r="464" spans="1:7" ht="213.75" x14ac:dyDescent="0.25">
      <c r="A464" s="21"/>
      <c r="B464" s="21"/>
      <c r="C464" s="21"/>
      <c r="D464" s="19" t="s">
        <v>749</v>
      </c>
      <c r="E464" s="21"/>
      <c r="F464" s="76"/>
      <c r="G464" s="21"/>
    </row>
    <row r="465" spans="1:7" x14ac:dyDescent="0.25">
      <c r="A465" s="21"/>
      <c r="B465" s="21"/>
      <c r="C465" s="21"/>
      <c r="D465" s="22" t="s">
        <v>750</v>
      </c>
      <c r="E465" s="17">
        <v>1</v>
      </c>
      <c r="F465" s="72">
        <f>G463</f>
        <v>0</v>
      </c>
      <c r="G465" s="12">
        <f>ROUND(F465*E465,2)</f>
        <v>0</v>
      </c>
    </row>
    <row r="466" spans="1:7" ht="0.95" customHeight="1" x14ac:dyDescent="0.25">
      <c r="A466" s="23"/>
      <c r="B466" s="23"/>
      <c r="C466" s="23"/>
      <c r="D466" s="24"/>
      <c r="E466" s="23"/>
      <c r="F466" s="75"/>
      <c r="G466" s="23"/>
    </row>
    <row r="467" spans="1:7" x14ac:dyDescent="0.25">
      <c r="A467" s="13" t="s">
        <v>751</v>
      </c>
      <c r="B467" s="13" t="s">
        <v>96</v>
      </c>
      <c r="C467" s="13" t="s">
        <v>97</v>
      </c>
      <c r="D467" s="14" t="s">
        <v>752</v>
      </c>
      <c r="E467" s="12">
        <f>E528</f>
        <v>1</v>
      </c>
      <c r="F467" s="72">
        <f>F528</f>
        <v>814019.46000000008</v>
      </c>
      <c r="G467" s="12">
        <f>G528</f>
        <v>814019.46</v>
      </c>
    </row>
    <row r="468" spans="1:7" x14ac:dyDescent="0.25">
      <c r="A468" s="15" t="s">
        <v>753</v>
      </c>
      <c r="B468" s="15" t="s">
        <v>102</v>
      </c>
      <c r="C468" s="15" t="s">
        <v>111</v>
      </c>
      <c r="D468" s="16" t="s">
        <v>754</v>
      </c>
      <c r="E468" s="17">
        <v>1</v>
      </c>
      <c r="F468" s="61">
        <v>82320</v>
      </c>
      <c r="G468" s="18">
        <f>ROUND(E468*F468,2)</f>
        <v>82320</v>
      </c>
    </row>
    <row r="469" spans="1:7" ht="45" x14ac:dyDescent="0.25">
      <c r="A469" s="21"/>
      <c r="B469" s="21"/>
      <c r="C469" s="21"/>
      <c r="D469" s="19" t="s">
        <v>755</v>
      </c>
      <c r="E469" s="21"/>
      <c r="F469" s="76"/>
      <c r="G469" s="21"/>
    </row>
    <row r="470" spans="1:7" x14ac:dyDescent="0.25">
      <c r="A470" s="15" t="s">
        <v>756</v>
      </c>
      <c r="B470" s="15" t="s">
        <v>102</v>
      </c>
      <c r="C470" s="15" t="s">
        <v>111</v>
      </c>
      <c r="D470" s="16" t="s">
        <v>757</v>
      </c>
      <c r="E470" s="17">
        <v>923</v>
      </c>
      <c r="F470" s="61">
        <v>171.5</v>
      </c>
      <c r="G470" s="18">
        <f>ROUND(E470*F470,2)</f>
        <v>158294.5</v>
      </c>
    </row>
    <row r="471" spans="1:7" ht="33.75" x14ac:dyDescent="0.25">
      <c r="A471" s="21"/>
      <c r="B471" s="21"/>
      <c r="C471" s="21"/>
      <c r="D471" s="19" t="s">
        <v>758</v>
      </c>
      <c r="E471" s="21"/>
      <c r="F471" s="76"/>
      <c r="G471" s="21"/>
    </row>
    <row r="472" spans="1:7" x14ac:dyDescent="0.25">
      <c r="A472" s="15" t="s">
        <v>759</v>
      </c>
      <c r="B472" s="15" t="s">
        <v>102</v>
      </c>
      <c r="C472" s="15" t="s">
        <v>111</v>
      </c>
      <c r="D472" s="16" t="s">
        <v>760</v>
      </c>
      <c r="E472" s="17">
        <v>923</v>
      </c>
      <c r="F472" s="61">
        <v>55.07</v>
      </c>
      <c r="G472" s="18">
        <f>ROUND(E472*F472,2)</f>
        <v>50829.61</v>
      </c>
    </row>
    <row r="473" spans="1:7" ht="33.75" x14ac:dyDescent="0.25">
      <c r="A473" s="21"/>
      <c r="B473" s="21"/>
      <c r="C473" s="21"/>
      <c r="D473" s="19" t="s">
        <v>761</v>
      </c>
      <c r="E473" s="21"/>
      <c r="F473" s="76"/>
      <c r="G473" s="21"/>
    </row>
    <row r="474" spans="1:7" x14ac:dyDescent="0.25">
      <c r="A474" s="15" t="s">
        <v>762</v>
      </c>
      <c r="B474" s="15" t="s">
        <v>102</v>
      </c>
      <c r="C474" s="15" t="s">
        <v>111</v>
      </c>
      <c r="D474" s="16" t="s">
        <v>763</v>
      </c>
      <c r="E474" s="17">
        <v>2</v>
      </c>
      <c r="F474" s="61">
        <v>1153.54</v>
      </c>
      <c r="G474" s="18">
        <f>ROUND(E474*F474,2)</f>
        <v>2307.08</v>
      </c>
    </row>
    <row r="475" spans="1:7" ht="22.5" x14ac:dyDescent="0.25">
      <c r="A475" s="21"/>
      <c r="B475" s="21"/>
      <c r="C475" s="21"/>
      <c r="D475" s="19" t="s">
        <v>764</v>
      </c>
      <c r="E475" s="21"/>
      <c r="F475" s="76"/>
      <c r="G475" s="21"/>
    </row>
    <row r="476" spans="1:7" x14ac:dyDescent="0.25">
      <c r="A476" s="15" t="s">
        <v>765</v>
      </c>
      <c r="B476" s="15" t="s">
        <v>102</v>
      </c>
      <c r="C476" s="15" t="s">
        <v>111</v>
      </c>
      <c r="D476" s="16" t="s">
        <v>766</v>
      </c>
      <c r="E476" s="17">
        <v>7</v>
      </c>
      <c r="F476" s="61">
        <v>226.07</v>
      </c>
      <c r="G476" s="18">
        <f>ROUND(E476*F476,2)</f>
        <v>1582.49</v>
      </c>
    </row>
    <row r="477" spans="1:7" ht="33.75" x14ac:dyDescent="0.25">
      <c r="A477" s="21"/>
      <c r="B477" s="21"/>
      <c r="C477" s="21"/>
      <c r="D477" s="19" t="s">
        <v>767</v>
      </c>
      <c r="E477" s="21"/>
      <c r="F477" s="76"/>
      <c r="G477" s="21"/>
    </row>
    <row r="478" spans="1:7" x14ac:dyDescent="0.25">
      <c r="A478" s="15" t="s">
        <v>768</v>
      </c>
      <c r="B478" s="15" t="s">
        <v>102</v>
      </c>
      <c r="C478" s="15" t="s">
        <v>111</v>
      </c>
      <c r="D478" s="16" t="s">
        <v>769</v>
      </c>
      <c r="E478" s="17">
        <v>3</v>
      </c>
      <c r="F478" s="61">
        <v>302.01</v>
      </c>
      <c r="G478" s="18">
        <f>ROUND(E478*F478,2)</f>
        <v>906.03</v>
      </c>
    </row>
    <row r="479" spans="1:7" ht="22.5" x14ac:dyDescent="0.25">
      <c r="A479" s="21"/>
      <c r="B479" s="21"/>
      <c r="C479" s="21"/>
      <c r="D479" s="19" t="s">
        <v>770</v>
      </c>
      <c r="E479" s="21"/>
      <c r="F479" s="76"/>
      <c r="G479" s="21"/>
    </row>
    <row r="480" spans="1:7" x14ac:dyDescent="0.25">
      <c r="A480" s="15" t="s">
        <v>771</v>
      </c>
      <c r="B480" s="15" t="s">
        <v>102</v>
      </c>
      <c r="C480" s="15" t="s">
        <v>111</v>
      </c>
      <c r="D480" s="16" t="s">
        <v>772</v>
      </c>
      <c r="E480" s="17">
        <v>3</v>
      </c>
      <c r="F480" s="61">
        <v>302.01</v>
      </c>
      <c r="G480" s="18">
        <f>ROUND(E480*F480,2)</f>
        <v>906.03</v>
      </c>
    </row>
    <row r="481" spans="1:7" ht="22.5" x14ac:dyDescent="0.25">
      <c r="A481" s="21"/>
      <c r="B481" s="21"/>
      <c r="C481" s="21"/>
      <c r="D481" s="19" t="s">
        <v>773</v>
      </c>
      <c r="E481" s="21"/>
      <c r="F481" s="76"/>
      <c r="G481" s="21"/>
    </row>
    <row r="482" spans="1:7" x14ac:dyDescent="0.25">
      <c r="A482" s="15" t="s">
        <v>774</v>
      </c>
      <c r="B482" s="15" t="s">
        <v>102</v>
      </c>
      <c r="C482" s="15" t="s">
        <v>111</v>
      </c>
      <c r="D482" s="16" t="s">
        <v>775</v>
      </c>
      <c r="E482" s="17">
        <v>1</v>
      </c>
      <c r="F482" s="61">
        <v>5488</v>
      </c>
      <c r="G482" s="18">
        <f>ROUND(E482*F482,2)</f>
        <v>5488</v>
      </c>
    </row>
    <row r="483" spans="1:7" ht="33.75" x14ac:dyDescent="0.25">
      <c r="A483" s="21"/>
      <c r="B483" s="21"/>
      <c r="C483" s="21"/>
      <c r="D483" s="19" t="s">
        <v>776</v>
      </c>
      <c r="E483" s="21"/>
      <c r="F483" s="76"/>
      <c r="G483" s="21"/>
    </row>
    <row r="484" spans="1:7" x14ac:dyDescent="0.25">
      <c r="A484" s="15" t="s">
        <v>777</v>
      </c>
      <c r="B484" s="15" t="s">
        <v>102</v>
      </c>
      <c r="C484" s="15" t="s">
        <v>111</v>
      </c>
      <c r="D484" s="16" t="s">
        <v>778</v>
      </c>
      <c r="E484" s="17">
        <v>2</v>
      </c>
      <c r="F484" s="61">
        <v>3521.23</v>
      </c>
      <c r="G484" s="18">
        <f>ROUND(E484*F484,2)</f>
        <v>7042.46</v>
      </c>
    </row>
    <row r="485" spans="1:7" ht="33.75" x14ac:dyDescent="0.25">
      <c r="A485" s="21"/>
      <c r="B485" s="21"/>
      <c r="C485" s="21"/>
      <c r="D485" s="19" t="s">
        <v>779</v>
      </c>
      <c r="E485" s="21"/>
      <c r="F485" s="76"/>
      <c r="G485" s="21"/>
    </row>
    <row r="486" spans="1:7" x14ac:dyDescent="0.25">
      <c r="A486" s="15" t="s">
        <v>780</v>
      </c>
      <c r="B486" s="15" t="s">
        <v>102</v>
      </c>
      <c r="C486" s="15" t="s">
        <v>111</v>
      </c>
      <c r="D486" s="16" t="s">
        <v>781</v>
      </c>
      <c r="E486" s="17">
        <v>2</v>
      </c>
      <c r="F486" s="61">
        <v>2970.45</v>
      </c>
      <c r="G486" s="18">
        <f>ROUND(E486*F486,2)</f>
        <v>5940.9</v>
      </c>
    </row>
    <row r="487" spans="1:7" ht="33.75" x14ac:dyDescent="0.25">
      <c r="A487" s="21"/>
      <c r="B487" s="21"/>
      <c r="C487" s="21"/>
      <c r="D487" s="19" t="s">
        <v>782</v>
      </c>
      <c r="E487" s="21"/>
      <c r="F487" s="76"/>
      <c r="G487" s="21"/>
    </row>
    <row r="488" spans="1:7" x14ac:dyDescent="0.25">
      <c r="A488" s="15" t="s">
        <v>783</v>
      </c>
      <c r="B488" s="15" t="s">
        <v>102</v>
      </c>
      <c r="C488" s="15" t="s">
        <v>111</v>
      </c>
      <c r="D488" s="16" t="s">
        <v>784</v>
      </c>
      <c r="E488" s="17">
        <v>3</v>
      </c>
      <c r="F488" s="61">
        <v>805.74</v>
      </c>
      <c r="G488" s="18">
        <f>ROUND(E488*F488,2)</f>
        <v>2417.2199999999998</v>
      </c>
    </row>
    <row r="489" spans="1:7" ht="22.5" x14ac:dyDescent="0.25">
      <c r="A489" s="21"/>
      <c r="B489" s="21"/>
      <c r="C489" s="21"/>
      <c r="D489" s="19" t="s">
        <v>785</v>
      </c>
      <c r="E489" s="21"/>
      <c r="F489" s="76"/>
      <c r="G489" s="21"/>
    </row>
    <row r="490" spans="1:7" x14ac:dyDescent="0.25">
      <c r="A490" s="15" t="s">
        <v>786</v>
      </c>
      <c r="B490" s="15" t="s">
        <v>102</v>
      </c>
      <c r="C490" s="15" t="s">
        <v>111</v>
      </c>
      <c r="D490" s="16" t="s">
        <v>787</v>
      </c>
      <c r="E490" s="17">
        <v>1</v>
      </c>
      <c r="F490" s="61">
        <v>14518.5</v>
      </c>
      <c r="G490" s="18">
        <f>ROUND(E490*F490,2)</f>
        <v>14518.5</v>
      </c>
    </row>
    <row r="491" spans="1:7" ht="33.75" x14ac:dyDescent="0.25">
      <c r="A491" s="21"/>
      <c r="B491" s="21"/>
      <c r="C491" s="21"/>
      <c r="D491" s="19" t="s">
        <v>788</v>
      </c>
      <c r="E491" s="21"/>
      <c r="F491" s="76"/>
      <c r="G491" s="21"/>
    </row>
    <row r="492" spans="1:7" x14ac:dyDescent="0.25">
      <c r="A492" s="15" t="s">
        <v>789</v>
      </c>
      <c r="B492" s="15" t="s">
        <v>102</v>
      </c>
      <c r="C492" s="15" t="s">
        <v>111</v>
      </c>
      <c r="D492" s="16" t="s">
        <v>790</v>
      </c>
      <c r="E492" s="17">
        <v>4</v>
      </c>
      <c r="F492" s="61">
        <v>4820.18</v>
      </c>
      <c r="G492" s="18">
        <f>ROUND(E492*F492,2)</f>
        <v>19280.72</v>
      </c>
    </row>
    <row r="493" spans="1:7" ht="33.75" x14ac:dyDescent="0.25">
      <c r="A493" s="21"/>
      <c r="B493" s="21"/>
      <c r="C493" s="21"/>
      <c r="D493" s="19" t="s">
        <v>791</v>
      </c>
      <c r="E493" s="21"/>
      <c r="F493" s="76"/>
      <c r="G493" s="21"/>
    </row>
    <row r="494" spans="1:7" x14ac:dyDescent="0.25">
      <c r="A494" s="15" t="s">
        <v>792</v>
      </c>
      <c r="B494" s="15" t="s">
        <v>102</v>
      </c>
      <c r="C494" s="15" t="s">
        <v>111</v>
      </c>
      <c r="D494" s="16" t="s">
        <v>793</v>
      </c>
      <c r="E494" s="17">
        <v>4</v>
      </c>
      <c r="F494" s="61">
        <v>9649.2800000000007</v>
      </c>
      <c r="G494" s="18">
        <f>ROUND(E494*F494,2)</f>
        <v>38597.120000000003</v>
      </c>
    </row>
    <row r="495" spans="1:7" ht="22.5" x14ac:dyDescent="0.25">
      <c r="A495" s="21"/>
      <c r="B495" s="21"/>
      <c r="C495" s="21"/>
      <c r="D495" s="19" t="s">
        <v>794</v>
      </c>
      <c r="E495" s="21"/>
      <c r="F495" s="76"/>
      <c r="G495" s="21"/>
    </row>
    <row r="496" spans="1:7" x14ac:dyDescent="0.25">
      <c r="A496" s="15" t="s">
        <v>795</v>
      </c>
      <c r="B496" s="15" t="s">
        <v>102</v>
      </c>
      <c r="C496" s="15" t="s">
        <v>111</v>
      </c>
      <c r="D496" s="16" t="s">
        <v>796</v>
      </c>
      <c r="E496" s="17">
        <v>5</v>
      </c>
      <c r="F496" s="61">
        <v>7607.05</v>
      </c>
      <c r="G496" s="18">
        <f>ROUND(E496*F496,2)</f>
        <v>38035.25</v>
      </c>
    </row>
    <row r="497" spans="1:7" ht="22.5" x14ac:dyDescent="0.25">
      <c r="A497" s="21"/>
      <c r="B497" s="21"/>
      <c r="C497" s="21"/>
      <c r="D497" s="19" t="s">
        <v>797</v>
      </c>
      <c r="E497" s="21"/>
      <c r="F497" s="76"/>
      <c r="G497" s="21"/>
    </row>
    <row r="498" spans="1:7" x14ac:dyDescent="0.25">
      <c r="A498" s="15" t="s">
        <v>798</v>
      </c>
      <c r="B498" s="15" t="s">
        <v>102</v>
      </c>
      <c r="C498" s="15" t="s">
        <v>111</v>
      </c>
      <c r="D498" s="16" t="s">
        <v>799</v>
      </c>
      <c r="E498" s="17">
        <v>1</v>
      </c>
      <c r="F498" s="61">
        <v>4994.08</v>
      </c>
      <c r="G498" s="18">
        <f>ROUND(E498*F498,2)</f>
        <v>4994.08</v>
      </c>
    </row>
    <row r="499" spans="1:7" ht="22.5" x14ac:dyDescent="0.25">
      <c r="A499" s="21"/>
      <c r="B499" s="21"/>
      <c r="C499" s="21"/>
      <c r="D499" s="19" t="s">
        <v>800</v>
      </c>
      <c r="E499" s="21"/>
      <c r="F499" s="76"/>
      <c r="G499" s="21"/>
    </row>
    <row r="500" spans="1:7" x14ac:dyDescent="0.25">
      <c r="A500" s="15" t="s">
        <v>801</v>
      </c>
      <c r="B500" s="15" t="s">
        <v>102</v>
      </c>
      <c r="C500" s="15" t="s">
        <v>111</v>
      </c>
      <c r="D500" s="16" t="s">
        <v>802</v>
      </c>
      <c r="E500" s="17">
        <v>106</v>
      </c>
      <c r="F500" s="61">
        <v>507.21</v>
      </c>
      <c r="G500" s="18">
        <f>ROUND(E500*F500,2)</f>
        <v>53764.26</v>
      </c>
    </row>
    <row r="501" spans="1:7" ht="22.5" x14ac:dyDescent="0.25">
      <c r="A501" s="21"/>
      <c r="B501" s="21"/>
      <c r="C501" s="21"/>
      <c r="D501" s="19" t="s">
        <v>803</v>
      </c>
      <c r="E501" s="21"/>
      <c r="F501" s="76"/>
      <c r="G501" s="21"/>
    </row>
    <row r="502" spans="1:7" x14ac:dyDescent="0.25">
      <c r="A502" s="15" t="s">
        <v>804</v>
      </c>
      <c r="B502" s="15" t="s">
        <v>102</v>
      </c>
      <c r="C502" s="15" t="s">
        <v>111</v>
      </c>
      <c r="D502" s="16" t="s">
        <v>799</v>
      </c>
      <c r="E502" s="17">
        <v>4</v>
      </c>
      <c r="F502" s="61">
        <v>4994.08</v>
      </c>
      <c r="G502" s="18">
        <f>ROUND(E502*F502,2)</f>
        <v>19976.32</v>
      </c>
    </row>
    <row r="503" spans="1:7" ht="22.5" x14ac:dyDescent="0.25">
      <c r="A503" s="21"/>
      <c r="B503" s="21"/>
      <c r="C503" s="21"/>
      <c r="D503" s="19" t="s">
        <v>800</v>
      </c>
      <c r="E503" s="21"/>
      <c r="F503" s="76"/>
      <c r="G503" s="21"/>
    </row>
    <row r="504" spans="1:7" x14ac:dyDescent="0.25">
      <c r="A504" s="15" t="s">
        <v>805</v>
      </c>
      <c r="B504" s="15" t="s">
        <v>102</v>
      </c>
      <c r="C504" s="15" t="s">
        <v>111</v>
      </c>
      <c r="D504" s="16" t="s">
        <v>806</v>
      </c>
      <c r="E504" s="17">
        <v>2</v>
      </c>
      <c r="F504" s="61">
        <v>4047.26</v>
      </c>
      <c r="G504" s="18">
        <f>ROUND(E504*F504,2)</f>
        <v>8094.52</v>
      </c>
    </row>
    <row r="505" spans="1:7" ht="22.5" x14ac:dyDescent="0.25">
      <c r="A505" s="21"/>
      <c r="B505" s="21"/>
      <c r="C505" s="21"/>
      <c r="D505" s="19" t="s">
        <v>807</v>
      </c>
      <c r="E505" s="21"/>
      <c r="F505" s="76"/>
      <c r="G505" s="21"/>
    </row>
    <row r="506" spans="1:7" x14ac:dyDescent="0.25">
      <c r="A506" s="15" t="s">
        <v>808</v>
      </c>
      <c r="B506" s="15" t="s">
        <v>102</v>
      </c>
      <c r="C506" s="15" t="s">
        <v>111</v>
      </c>
      <c r="D506" s="16" t="s">
        <v>809</v>
      </c>
      <c r="E506" s="17">
        <v>1</v>
      </c>
      <c r="F506" s="61">
        <v>347.8</v>
      </c>
      <c r="G506" s="18">
        <f>ROUND(E506*F506,2)</f>
        <v>347.8</v>
      </c>
    </row>
    <row r="507" spans="1:7" ht="22.5" x14ac:dyDescent="0.25">
      <c r="A507" s="21"/>
      <c r="B507" s="21"/>
      <c r="C507" s="21"/>
      <c r="D507" s="19" t="s">
        <v>810</v>
      </c>
      <c r="E507" s="21"/>
      <c r="F507" s="76"/>
      <c r="G507" s="21"/>
    </row>
    <row r="508" spans="1:7" x14ac:dyDescent="0.25">
      <c r="A508" s="15" t="s">
        <v>811</v>
      </c>
      <c r="B508" s="15" t="s">
        <v>102</v>
      </c>
      <c r="C508" s="15" t="s">
        <v>111</v>
      </c>
      <c r="D508" s="16" t="s">
        <v>812</v>
      </c>
      <c r="E508" s="17">
        <v>6</v>
      </c>
      <c r="F508" s="61">
        <v>127.53</v>
      </c>
      <c r="G508" s="18">
        <f>ROUND(E508*F508,2)</f>
        <v>765.18</v>
      </c>
    </row>
    <row r="509" spans="1:7" ht="22.5" x14ac:dyDescent="0.25">
      <c r="A509" s="21"/>
      <c r="B509" s="21"/>
      <c r="C509" s="21"/>
      <c r="D509" s="19" t="s">
        <v>813</v>
      </c>
      <c r="E509" s="21"/>
      <c r="F509" s="76"/>
      <c r="G509" s="21"/>
    </row>
    <row r="510" spans="1:7" x14ac:dyDescent="0.25">
      <c r="A510" s="15" t="s">
        <v>814</v>
      </c>
      <c r="B510" s="15" t="s">
        <v>102</v>
      </c>
      <c r="C510" s="15" t="s">
        <v>111</v>
      </c>
      <c r="D510" s="16" t="s">
        <v>815</v>
      </c>
      <c r="E510" s="17">
        <v>1</v>
      </c>
      <c r="F510" s="61">
        <v>142.02000000000001</v>
      </c>
      <c r="G510" s="18">
        <f>ROUND(E510*F510,2)</f>
        <v>142.02000000000001</v>
      </c>
    </row>
    <row r="511" spans="1:7" ht="22.5" x14ac:dyDescent="0.25">
      <c r="A511" s="21"/>
      <c r="B511" s="21"/>
      <c r="C511" s="21"/>
      <c r="D511" s="19" t="s">
        <v>816</v>
      </c>
      <c r="E511" s="21"/>
      <c r="F511" s="76"/>
      <c r="G511" s="21"/>
    </row>
    <row r="512" spans="1:7" x14ac:dyDescent="0.25">
      <c r="A512" s="15" t="s">
        <v>817</v>
      </c>
      <c r="B512" s="15" t="s">
        <v>102</v>
      </c>
      <c r="C512" s="15" t="s">
        <v>111</v>
      </c>
      <c r="D512" s="16" t="s">
        <v>818</v>
      </c>
      <c r="E512" s="17">
        <v>1</v>
      </c>
      <c r="F512" s="61">
        <v>7660.56</v>
      </c>
      <c r="G512" s="18">
        <f>ROUND(E512*F512,2)</f>
        <v>7660.56</v>
      </c>
    </row>
    <row r="513" spans="1:7" ht="45" x14ac:dyDescent="0.25">
      <c r="A513" s="21"/>
      <c r="B513" s="21"/>
      <c r="C513" s="21"/>
      <c r="D513" s="19" t="s">
        <v>819</v>
      </c>
      <c r="E513" s="21"/>
      <c r="F513" s="76"/>
      <c r="G513" s="21"/>
    </row>
    <row r="514" spans="1:7" x14ac:dyDescent="0.25">
      <c r="A514" s="15" t="s">
        <v>820</v>
      </c>
      <c r="B514" s="15" t="s">
        <v>102</v>
      </c>
      <c r="C514" s="15" t="s">
        <v>111</v>
      </c>
      <c r="D514" s="16" t="s">
        <v>821</v>
      </c>
      <c r="E514" s="17">
        <v>4</v>
      </c>
      <c r="F514" s="61">
        <v>1667.8</v>
      </c>
      <c r="G514" s="18">
        <f>ROUND(E514*F514,2)</f>
        <v>6671.2</v>
      </c>
    </row>
    <row r="515" spans="1:7" ht="22.5" x14ac:dyDescent="0.25">
      <c r="A515" s="21"/>
      <c r="B515" s="21"/>
      <c r="C515" s="21"/>
      <c r="D515" s="19" t="s">
        <v>822</v>
      </c>
      <c r="E515" s="21"/>
      <c r="F515" s="76"/>
      <c r="G515" s="21"/>
    </row>
    <row r="516" spans="1:7" x14ac:dyDescent="0.25">
      <c r="A516" s="15" t="s">
        <v>823</v>
      </c>
      <c r="B516" s="15" t="s">
        <v>102</v>
      </c>
      <c r="C516" s="15" t="s">
        <v>111</v>
      </c>
      <c r="D516" s="16" t="s">
        <v>824</v>
      </c>
      <c r="E516" s="17">
        <v>2</v>
      </c>
      <c r="F516" s="61">
        <v>9146.08</v>
      </c>
      <c r="G516" s="18">
        <f>ROUND(E516*F516,2)</f>
        <v>18292.16</v>
      </c>
    </row>
    <row r="517" spans="1:7" ht="45" x14ac:dyDescent="0.25">
      <c r="A517" s="21"/>
      <c r="B517" s="21"/>
      <c r="C517" s="21"/>
      <c r="D517" s="19" t="s">
        <v>825</v>
      </c>
      <c r="E517" s="21"/>
      <c r="F517" s="76"/>
      <c r="G517" s="21"/>
    </row>
    <row r="518" spans="1:7" x14ac:dyDescent="0.25">
      <c r="A518" s="15" t="s">
        <v>826</v>
      </c>
      <c r="B518" s="15" t="s">
        <v>102</v>
      </c>
      <c r="C518" s="15" t="s">
        <v>111</v>
      </c>
      <c r="D518" s="16" t="s">
        <v>827</v>
      </c>
      <c r="E518" s="17">
        <v>1694.51</v>
      </c>
      <c r="F518" s="61">
        <v>28.58</v>
      </c>
      <c r="G518" s="18">
        <f>ROUND(E518*F518,2)</f>
        <v>48429.1</v>
      </c>
    </row>
    <row r="519" spans="1:7" ht="45" x14ac:dyDescent="0.25">
      <c r="A519" s="21"/>
      <c r="B519" s="21"/>
      <c r="C519" s="21"/>
      <c r="D519" s="19" t="s">
        <v>828</v>
      </c>
      <c r="E519" s="21"/>
      <c r="F519" s="76"/>
      <c r="G519" s="21"/>
    </row>
    <row r="520" spans="1:7" x14ac:dyDescent="0.25">
      <c r="A520" s="15" t="s">
        <v>829</v>
      </c>
      <c r="B520" s="15" t="s">
        <v>102</v>
      </c>
      <c r="C520" s="15" t="s">
        <v>111</v>
      </c>
      <c r="D520" s="16" t="s">
        <v>827</v>
      </c>
      <c r="E520" s="17">
        <v>1250.82</v>
      </c>
      <c r="F520" s="61">
        <v>13.38</v>
      </c>
      <c r="G520" s="18">
        <f>ROUND(E520*F520,2)</f>
        <v>16735.97</v>
      </c>
    </row>
    <row r="521" spans="1:7" ht="22.5" x14ac:dyDescent="0.25">
      <c r="A521" s="21"/>
      <c r="B521" s="21"/>
      <c r="C521" s="21"/>
      <c r="D521" s="19" t="s">
        <v>830</v>
      </c>
      <c r="E521" s="21"/>
      <c r="F521" s="76"/>
      <c r="G521" s="21"/>
    </row>
    <row r="522" spans="1:7" x14ac:dyDescent="0.25">
      <c r="A522" s="15" t="s">
        <v>831</v>
      </c>
      <c r="B522" s="15" t="s">
        <v>102</v>
      </c>
      <c r="C522" s="15" t="s">
        <v>111</v>
      </c>
      <c r="D522" s="16" t="s">
        <v>832</v>
      </c>
      <c r="E522" s="17">
        <v>1288.3399999999999</v>
      </c>
      <c r="F522" s="61">
        <v>30.32</v>
      </c>
      <c r="G522" s="18">
        <f>ROUND(E522*F522,2)</f>
        <v>39062.47</v>
      </c>
    </row>
    <row r="523" spans="1:7" ht="67.5" x14ac:dyDescent="0.25">
      <c r="A523" s="21"/>
      <c r="B523" s="21"/>
      <c r="C523" s="21"/>
      <c r="D523" s="19" t="s">
        <v>833</v>
      </c>
      <c r="E523" s="21"/>
      <c r="F523" s="76"/>
      <c r="G523" s="21"/>
    </row>
    <row r="524" spans="1:7" x14ac:dyDescent="0.25">
      <c r="A524" s="15" t="s">
        <v>834</v>
      </c>
      <c r="B524" s="15" t="s">
        <v>102</v>
      </c>
      <c r="C524" s="15" t="s">
        <v>159</v>
      </c>
      <c r="D524" s="16" t="s">
        <v>835</v>
      </c>
      <c r="E524" s="17">
        <v>5245</v>
      </c>
      <c r="F524" s="61">
        <v>5.49</v>
      </c>
      <c r="G524" s="18">
        <f>ROUND(E524*F524,2)</f>
        <v>28795.05</v>
      </c>
    </row>
    <row r="525" spans="1:7" ht="22.5" x14ac:dyDescent="0.25">
      <c r="A525" s="21"/>
      <c r="B525" s="21"/>
      <c r="C525" s="21"/>
      <c r="D525" s="19" t="s">
        <v>836</v>
      </c>
      <c r="E525" s="21"/>
      <c r="F525" s="76"/>
      <c r="G525" s="21"/>
    </row>
    <row r="526" spans="1:7" x14ac:dyDescent="0.25">
      <c r="A526" s="15" t="s">
        <v>837</v>
      </c>
      <c r="B526" s="15" t="s">
        <v>102</v>
      </c>
      <c r="C526" s="15" t="s">
        <v>111</v>
      </c>
      <c r="D526" s="16" t="s">
        <v>838</v>
      </c>
      <c r="E526" s="17">
        <v>923</v>
      </c>
      <c r="F526" s="61">
        <v>142.82</v>
      </c>
      <c r="G526" s="18">
        <f>ROUND(E526*F526,2)</f>
        <v>131822.85999999999</v>
      </c>
    </row>
    <row r="527" spans="1:7" x14ac:dyDescent="0.25">
      <c r="A527" s="21"/>
      <c r="B527" s="21"/>
      <c r="C527" s="21"/>
      <c r="D527" s="19" t="s">
        <v>839</v>
      </c>
      <c r="E527" s="21"/>
      <c r="F527" s="76"/>
      <c r="G527" s="21"/>
    </row>
    <row r="528" spans="1:7" x14ac:dyDescent="0.25">
      <c r="A528" s="21"/>
      <c r="B528" s="21"/>
      <c r="C528" s="21"/>
      <c r="D528" s="22" t="s">
        <v>840</v>
      </c>
      <c r="E528" s="17">
        <v>1</v>
      </c>
      <c r="F528" s="72">
        <f>G468+G470+G472+G474+G476+G478+G480+G482+G484+G486+G488+G490+G492+G494+G496+G498+G500+G502+G504+G506+G508+G510+G512+G514+G516+G518+G520+G522+G524+G526</f>
        <v>814019.46000000008</v>
      </c>
      <c r="G528" s="12">
        <f>ROUND(F528*E528,2)</f>
        <v>814019.46</v>
      </c>
    </row>
    <row r="529" spans="1:7" ht="0.95" customHeight="1" x14ac:dyDescent="0.25">
      <c r="A529" s="23"/>
      <c r="B529" s="23"/>
      <c r="C529" s="23"/>
      <c r="D529" s="24"/>
      <c r="E529" s="23"/>
      <c r="F529" s="75"/>
      <c r="G529" s="23"/>
    </row>
    <row r="530" spans="1:7" x14ac:dyDescent="0.25">
      <c r="A530" s="21"/>
      <c r="B530" s="21"/>
      <c r="C530" s="21"/>
      <c r="D530" s="22" t="s">
        <v>841</v>
      </c>
      <c r="E530" s="17">
        <v>1</v>
      </c>
      <c r="F530" s="72">
        <f>G465+G528</f>
        <v>814019.46</v>
      </c>
      <c r="G530" s="12">
        <f>ROUND(F530*E530,2)</f>
        <v>814019.46</v>
      </c>
    </row>
    <row r="531" spans="1:7" ht="0.95" customHeight="1" x14ac:dyDescent="0.25">
      <c r="A531" s="23"/>
      <c r="B531" s="23"/>
      <c r="C531" s="23"/>
      <c r="D531" s="24"/>
      <c r="E531" s="23"/>
      <c r="F531" s="75"/>
      <c r="G531" s="23"/>
    </row>
    <row r="532" spans="1:7" x14ac:dyDescent="0.25">
      <c r="A532" s="13" t="s">
        <v>842</v>
      </c>
      <c r="B532" s="13" t="s">
        <v>96</v>
      </c>
      <c r="C532" s="13" t="s">
        <v>97</v>
      </c>
      <c r="D532" s="14" t="s">
        <v>843</v>
      </c>
      <c r="E532" s="12">
        <f>E569</f>
        <v>1</v>
      </c>
      <c r="F532" s="72">
        <f>F569</f>
        <v>693864.19000000018</v>
      </c>
      <c r="G532" s="12">
        <f>G569</f>
        <v>693864.19</v>
      </c>
    </row>
    <row r="533" spans="1:7" x14ac:dyDescent="0.25">
      <c r="A533" s="15" t="s">
        <v>844</v>
      </c>
      <c r="B533" s="15" t="s">
        <v>102</v>
      </c>
      <c r="C533" s="15" t="s">
        <v>111</v>
      </c>
      <c r="D533" s="16" t="s">
        <v>845</v>
      </c>
      <c r="E533" s="17">
        <v>39</v>
      </c>
      <c r="F533" s="61">
        <v>3984.34</v>
      </c>
      <c r="G533" s="18">
        <f>ROUND(E533*F533,2)</f>
        <v>155389.26</v>
      </c>
    </row>
    <row r="534" spans="1:7" ht="22.5" x14ac:dyDescent="0.25">
      <c r="A534" s="21"/>
      <c r="B534" s="21"/>
      <c r="C534" s="21"/>
      <c r="D534" s="19" t="s">
        <v>846</v>
      </c>
      <c r="E534" s="21"/>
      <c r="F534" s="76"/>
      <c r="G534" s="21"/>
    </row>
    <row r="535" spans="1:7" x14ac:dyDescent="0.25">
      <c r="A535" s="15" t="s">
        <v>847</v>
      </c>
      <c r="B535" s="15" t="s">
        <v>102</v>
      </c>
      <c r="C535" s="15" t="s">
        <v>111</v>
      </c>
      <c r="D535" s="16" t="s">
        <v>848</v>
      </c>
      <c r="E535" s="17">
        <v>38</v>
      </c>
      <c r="F535" s="61">
        <v>722.71</v>
      </c>
      <c r="G535" s="18">
        <f>ROUND(E535*F535,2)</f>
        <v>27462.98</v>
      </c>
    </row>
    <row r="536" spans="1:7" ht="56.25" x14ac:dyDescent="0.25">
      <c r="A536" s="21"/>
      <c r="B536" s="21"/>
      <c r="C536" s="21"/>
      <c r="D536" s="19" t="s">
        <v>849</v>
      </c>
      <c r="E536" s="21"/>
      <c r="F536" s="76"/>
      <c r="G536" s="21"/>
    </row>
    <row r="537" spans="1:7" x14ac:dyDescent="0.25">
      <c r="A537" s="15" t="s">
        <v>850</v>
      </c>
      <c r="B537" s="15" t="s">
        <v>102</v>
      </c>
      <c r="C537" s="15" t="s">
        <v>111</v>
      </c>
      <c r="D537" s="16" t="s">
        <v>851</v>
      </c>
      <c r="E537" s="17">
        <v>1</v>
      </c>
      <c r="F537" s="61">
        <v>31471.040000000001</v>
      </c>
      <c r="G537" s="18">
        <f>ROUND(E537*F537,2)</f>
        <v>31471.040000000001</v>
      </c>
    </row>
    <row r="538" spans="1:7" ht="56.25" x14ac:dyDescent="0.25">
      <c r="A538" s="21"/>
      <c r="B538" s="21"/>
      <c r="C538" s="21"/>
      <c r="D538" s="19" t="s">
        <v>852</v>
      </c>
      <c r="E538" s="21"/>
      <c r="F538" s="76"/>
      <c r="G538" s="21"/>
    </row>
    <row r="539" spans="1:7" x14ac:dyDescent="0.25">
      <c r="A539" s="15" t="s">
        <v>853</v>
      </c>
      <c r="B539" s="15" t="s">
        <v>102</v>
      </c>
      <c r="C539" s="15" t="s">
        <v>111</v>
      </c>
      <c r="D539" s="16" t="s">
        <v>854</v>
      </c>
      <c r="E539" s="17">
        <v>1</v>
      </c>
      <c r="F539" s="61">
        <v>1868.14</v>
      </c>
      <c r="G539" s="18">
        <f>ROUND(E539*F539,2)</f>
        <v>1868.14</v>
      </c>
    </row>
    <row r="540" spans="1:7" x14ac:dyDescent="0.25">
      <c r="A540" s="21"/>
      <c r="B540" s="21"/>
      <c r="C540" s="21"/>
      <c r="D540" s="19" t="s">
        <v>855</v>
      </c>
      <c r="E540" s="21"/>
      <c r="F540" s="76"/>
      <c r="G540" s="21"/>
    </row>
    <row r="541" spans="1:7" x14ac:dyDescent="0.25">
      <c r="A541" s="15" t="s">
        <v>856</v>
      </c>
      <c r="B541" s="15" t="s">
        <v>102</v>
      </c>
      <c r="C541" s="15" t="s">
        <v>111</v>
      </c>
      <c r="D541" s="16" t="s">
        <v>857</v>
      </c>
      <c r="E541" s="17">
        <v>13</v>
      </c>
      <c r="F541" s="61">
        <v>2670.94</v>
      </c>
      <c r="G541" s="18">
        <f>ROUND(E541*F541,2)</f>
        <v>34722.22</v>
      </c>
    </row>
    <row r="542" spans="1:7" ht="22.5" x14ac:dyDescent="0.25">
      <c r="A542" s="21"/>
      <c r="B542" s="21"/>
      <c r="C542" s="21"/>
      <c r="D542" s="19" t="s">
        <v>858</v>
      </c>
      <c r="E542" s="21"/>
      <c r="F542" s="76"/>
      <c r="G542" s="21"/>
    </row>
    <row r="543" spans="1:7" x14ac:dyDescent="0.25">
      <c r="A543" s="15" t="s">
        <v>859</v>
      </c>
      <c r="B543" s="15" t="s">
        <v>102</v>
      </c>
      <c r="C543" s="15" t="s">
        <v>111</v>
      </c>
      <c r="D543" s="93" t="s">
        <v>860</v>
      </c>
      <c r="E543" s="17">
        <v>4</v>
      </c>
      <c r="F543" s="61">
        <v>53649.26</v>
      </c>
      <c r="G543" s="18">
        <f>ROUND(E543*F543,2)</f>
        <v>214597.04</v>
      </c>
    </row>
    <row r="544" spans="1:7" ht="45" x14ac:dyDescent="0.25">
      <c r="A544" s="21"/>
      <c r="B544" s="21"/>
      <c r="C544" s="21"/>
      <c r="D544" s="94" t="s">
        <v>861</v>
      </c>
      <c r="E544" s="21"/>
      <c r="F544" s="76"/>
      <c r="G544" s="21"/>
    </row>
    <row r="545" spans="1:7" x14ac:dyDescent="0.25">
      <c r="A545" s="15" t="s">
        <v>862</v>
      </c>
      <c r="B545" s="15" t="s">
        <v>102</v>
      </c>
      <c r="C545" s="15" t="s">
        <v>111</v>
      </c>
      <c r="D545" s="16" t="s">
        <v>863</v>
      </c>
      <c r="E545" s="17">
        <v>2</v>
      </c>
      <c r="F545" s="61">
        <v>15328.35</v>
      </c>
      <c r="G545" s="18">
        <f>ROUND(E545*F545,2)</f>
        <v>30656.7</v>
      </c>
    </row>
    <row r="546" spans="1:7" ht="33.75" x14ac:dyDescent="0.25">
      <c r="A546" s="21"/>
      <c r="B546" s="21"/>
      <c r="C546" s="21"/>
      <c r="D546" s="19" t="s">
        <v>864</v>
      </c>
      <c r="E546" s="21"/>
      <c r="F546" s="76"/>
      <c r="G546" s="21"/>
    </row>
    <row r="547" spans="1:7" x14ac:dyDescent="0.25">
      <c r="A547" s="15" t="s">
        <v>865</v>
      </c>
      <c r="B547" s="15" t="s">
        <v>102</v>
      </c>
      <c r="C547" s="15" t="s">
        <v>111</v>
      </c>
      <c r="D547" s="16" t="s">
        <v>866</v>
      </c>
      <c r="E547" s="17">
        <v>27</v>
      </c>
      <c r="F547" s="61">
        <v>2380.17</v>
      </c>
      <c r="G547" s="18">
        <f>ROUND(E547*F547,2)</f>
        <v>64264.59</v>
      </c>
    </row>
    <row r="548" spans="1:7" ht="123.75" x14ac:dyDescent="0.25">
      <c r="A548" s="21"/>
      <c r="B548" s="21"/>
      <c r="C548" s="21"/>
      <c r="D548" s="19" t="s">
        <v>867</v>
      </c>
      <c r="E548" s="21"/>
      <c r="F548" s="76"/>
      <c r="G548" s="21"/>
    </row>
    <row r="549" spans="1:7" x14ac:dyDescent="0.25">
      <c r="A549" s="15" t="s">
        <v>829</v>
      </c>
      <c r="B549" s="15" t="s">
        <v>102</v>
      </c>
      <c r="C549" s="15" t="s">
        <v>111</v>
      </c>
      <c r="D549" s="16" t="s">
        <v>827</v>
      </c>
      <c r="E549" s="17">
        <v>1256.8599999999999</v>
      </c>
      <c r="F549" s="61">
        <v>13.38</v>
      </c>
      <c r="G549" s="18">
        <f>ROUND(E549*F549,2)</f>
        <v>16816.79</v>
      </c>
    </row>
    <row r="550" spans="1:7" ht="22.5" x14ac:dyDescent="0.25">
      <c r="A550" s="21"/>
      <c r="B550" s="21"/>
      <c r="C550" s="21"/>
      <c r="D550" s="19" t="s">
        <v>830</v>
      </c>
      <c r="E550" s="21"/>
      <c r="F550" s="76"/>
      <c r="G550" s="21"/>
    </row>
    <row r="551" spans="1:7" x14ac:dyDescent="0.25">
      <c r="A551" s="15" t="s">
        <v>831</v>
      </c>
      <c r="B551" s="15" t="s">
        <v>102</v>
      </c>
      <c r="C551" s="15" t="s">
        <v>111</v>
      </c>
      <c r="D551" s="16" t="s">
        <v>832</v>
      </c>
      <c r="E551" s="17">
        <v>1294.56</v>
      </c>
      <c r="F551" s="61">
        <v>30.32</v>
      </c>
      <c r="G551" s="18">
        <f>ROUND(E551*F551,2)</f>
        <v>39251.06</v>
      </c>
    </row>
    <row r="552" spans="1:7" ht="67.5" x14ac:dyDescent="0.25">
      <c r="A552" s="21"/>
      <c r="B552" s="21"/>
      <c r="C552" s="21"/>
      <c r="D552" s="19" t="s">
        <v>833</v>
      </c>
      <c r="E552" s="21"/>
      <c r="F552" s="76"/>
      <c r="G552" s="21"/>
    </row>
    <row r="553" spans="1:7" x14ac:dyDescent="0.25">
      <c r="A553" s="15" t="s">
        <v>868</v>
      </c>
      <c r="B553" s="15" t="s">
        <v>102</v>
      </c>
      <c r="C553" s="15" t="s">
        <v>159</v>
      </c>
      <c r="D553" s="16" t="s">
        <v>869</v>
      </c>
      <c r="E553" s="17">
        <v>380</v>
      </c>
      <c r="F553" s="61">
        <v>54.71</v>
      </c>
      <c r="G553" s="18">
        <f>ROUND(E553*F553,2)</f>
        <v>20789.8</v>
      </c>
    </row>
    <row r="554" spans="1:7" ht="33.75" x14ac:dyDescent="0.25">
      <c r="A554" s="21"/>
      <c r="B554" s="21"/>
      <c r="C554" s="21"/>
      <c r="D554" s="19" t="s">
        <v>870</v>
      </c>
      <c r="E554" s="21"/>
      <c r="F554" s="76"/>
      <c r="G554" s="21"/>
    </row>
    <row r="555" spans="1:7" x14ac:dyDescent="0.25">
      <c r="A555" s="15" t="s">
        <v>871</v>
      </c>
      <c r="B555" s="15" t="s">
        <v>102</v>
      </c>
      <c r="C555" s="15" t="s">
        <v>111</v>
      </c>
      <c r="D555" s="16" t="s">
        <v>872</v>
      </c>
      <c r="E555" s="17">
        <v>38</v>
      </c>
      <c r="F555" s="61">
        <v>368.31</v>
      </c>
      <c r="G555" s="18">
        <f>ROUND(E555*F555,2)</f>
        <v>13995.78</v>
      </c>
    </row>
    <row r="556" spans="1:7" ht="45" x14ac:dyDescent="0.25">
      <c r="A556" s="21"/>
      <c r="B556" s="21"/>
      <c r="C556" s="21"/>
      <c r="D556" s="19" t="s">
        <v>873</v>
      </c>
      <c r="E556" s="21"/>
      <c r="F556" s="76"/>
      <c r="G556" s="21"/>
    </row>
    <row r="557" spans="1:7" x14ac:dyDescent="0.25">
      <c r="A557" s="15" t="s">
        <v>874</v>
      </c>
      <c r="B557" s="15" t="s">
        <v>102</v>
      </c>
      <c r="C557" s="15" t="s">
        <v>159</v>
      </c>
      <c r="D557" s="16" t="s">
        <v>875</v>
      </c>
      <c r="E557" s="17">
        <v>200</v>
      </c>
      <c r="F557" s="61">
        <v>81.73</v>
      </c>
      <c r="G557" s="18">
        <f>ROUND(E557*F557,2)</f>
        <v>16346</v>
      </c>
    </row>
    <row r="558" spans="1:7" ht="33.75" x14ac:dyDescent="0.25">
      <c r="A558" s="21"/>
      <c r="B558" s="21"/>
      <c r="C558" s="21"/>
      <c r="D558" s="19" t="s">
        <v>876</v>
      </c>
      <c r="E558" s="21"/>
      <c r="F558" s="76"/>
      <c r="G558" s="21"/>
    </row>
    <row r="559" spans="1:7" x14ac:dyDescent="0.25">
      <c r="A559" s="15" t="s">
        <v>877</v>
      </c>
      <c r="B559" s="15" t="s">
        <v>102</v>
      </c>
      <c r="C559" s="15" t="s">
        <v>111</v>
      </c>
      <c r="D559" s="16" t="s">
        <v>878</v>
      </c>
      <c r="E559" s="17">
        <v>85</v>
      </c>
      <c r="F559" s="61">
        <v>141.35</v>
      </c>
      <c r="G559" s="18">
        <f>ROUND(E559*F559,2)</f>
        <v>12014.75</v>
      </c>
    </row>
    <row r="560" spans="1:7" ht="33.75" x14ac:dyDescent="0.25">
      <c r="A560" s="21"/>
      <c r="B560" s="21"/>
      <c r="C560" s="21"/>
      <c r="D560" s="19" t="s">
        <v>879</v>
      </c>
      <c r="E560" s="21"/>
      <c r="F560" s="76"/>
      <c r="G560" s="21"/>
    </row>
    <row r="561" spans="1:7" x14ac:dyDescent="0.25">
      <c r="A561" s="15" t="s">
        <v>707</v>
      </c>
      <c r="B561" s="15" t="s">
        <v>102</v>
      </c>
      <c r="C561" s="15" t="s">
        <v>159</v>
      </c>
      <c r="D561" s="16" t="s">
        <v>708</v>
      </c>
      <c r="E561" s="17">
        <v>1920</v>
      </c>
      <c r="F561" s="61">
        <v>2.27</v>
      </c>
      <c r="G561" s="18">
        <f>ROUND(E561*F561,2)</f>
        <v>4358.3999999999996</v>
      </c>
    </row>
    <row r="562" spans="1:7" ht="45" x14ac:dyDescent="0.25">
      <c r="A562" s="21"/>
      <c r="B562" s="21"/>
      <c r="C562" s="21"/>
      <c r="D562" s="19" t="s">
        <v>709</v>
      </c>
      <c r="E562" s="21"/>
      <c r="F562" s="76"/>
      <c r="G562" s="21"/>
    </row>
    <row r="563" spans="1:7" x14ac:dyDescent="0.25">
      <c r="A563" s="15" t="s">
        <v>880</v>
      </c>
      <c r="B563" s="15" t="s">
        <v>102</v>
      </c>
      <c r="C563" s="15" t="s">
        <v>111</v>
      </c>
      <c r="D563" s="16" t="s">
        <v>881</v>
      </c>
      <c r="E563" s="17">
        <v>7</v>
      </c>
      <c r="F563" s="61">
        <v>978.08</v>
      </c>
      <c r="G563" s="18">
        <f>ROUND(E563*F563,2)</f>
        <v>6846.56</v>
      </c>
    </row>
    <row r="564" spans="1:7" ht="45" x14ac:dyDescent="0.25">
      <c r="A564" s="21"/>
      <c r="B564" s="21"/>
      <c r="C564" s="21"/>
      <c r="D564" s="19" t="s">
        <v>882</v>
      </c>
      <c r="E564" s="21"/>
      <c r="F564" s="76"/>
      <c r="G564" s="21"/>
    </row>
    <row r="565" spans="1:7" x14ac:dyDescent="0.25">
      <c r="A565" s="15" t="s">
        <v>883</v>
      </c>
      <c r="B565" s="15" t="s">
        <v>102</v>
      </c>
      <c r="C565" s="15" t="s">
        <v>111</v>
      </c>
      <c r="D565" s="16" t="s">
        <v>884</v>
      </c>
      <c r="E565" s="17">
        <v>7</v>
      </c>
      <c r="F565" s="61">
        <v>155.88999999999999</v>
      </c>
      <c r="G565" s="18">
        <f>ROUND(E565*F565,2)</f>
        <v>1091.23</v>
      </c>
    </row>
    <row r="566" spans="1:7" ht="33.75" x14ac:dyDescent="0.25">
      <c r="A566" s="21"/>
      <c r="B566" s="21"/>
      <c r="C566" s="21"/>
      <c r="D566" s="19" t="s">
        <v>885</v>
      </c>
      <c r="E566" s="21"/>
      <c r="F566" s="76"/>
      <c r="G566" s="21"/>
    </row>
    <row r="567" spans="1:7" x14ac:dyDescent="0.25">
      <c r="A567" s="15" t="s">
        <v>886</v>
      </c>
      <c r="B567" s="15" t="s">
        <v>102</v>
      </c>
      <c r="C567" s="15" t="s">
        <v>111</v>
      </c>
      <c r="D567" s="16" t="s">
        <v>887</v>
      </c>
      <c r="E567" s="17">
        <v>85</v>
      </c>
      <c r="F567" s="61">
        <v>22.61</v>
      </c>
      <c r="G567" s="18">
        <f>ROUND(E567*F567,2)</f>
        <v>1921.85</v>
      </c>
    </row>
    <row r="568" spans="1:7" ht="56.25" x14ac:dyDescent="0.25">
      <c r="A568" s="21"/>
      <c r="B568" s="21"/>
      <c r="C568" s="21"/>
      <c r="D568" s="19" t="s">
        <v>888</v>
      </c>
      <c r="E568" s="21"/>
      <c r="F568" s="76"/>
      <c r="G568" s="21"/>
    </row>
    <row r="569" spans="1:7" x14ac:dyDescent="0.25">
      <c r="A569" s="21"/>
      <c r="B569" s="21"/>
      <c r="C569" s="21"/>
      <c r="D569" s="22" t="s">
        <v>889</v>
      </c>
      <c r="E569" s="17">
        <v>1</v>
      </c>
      <c r="F569" s="72">
        <f>G533+G535+G537+G539+G541+G543+G545+G547+G549+G551+G553+G555+G557+G559+G561+G563+G565+G567</f>
        <v>693864.19000000018</v>
      </c>
      <c r="G569" s="12">
        <f>ROUND(F569*E569,2)</f>
        <v>693864.19</v>
      </c>
    </row>
    <row r="570" spans="1:7" ht="0.95" customHeight="1" x14ac:dyDescent="0.25">
      <c r="A570" s="23"/>
      <c r="B570" s="23"/>
      <c r="C570" s="23"/>
      <c r="D570" s="24"/>
      <c r="E570" s="23"/>
      <c r="F570" s="75"/>
      <c r="G570" s="23"/>
    </row>
    <row r="571" spans="1:7" x14ac:dyDescent="0.25">
      <c r="A571" s="13" t="s">
        <v>890</v>
      </c>
      <c r="B571" s="13" t="s">
        <v>96</v>
      </c>
      <c r="C571" s="13" t="s">
        <v>97</v>
      </c>
      <c r="D571" s="14" t="s">
        <v>891</v>
      </c>
      <c r="E571" s="12">
        <f>E610</f>
        <v>1</v>
      </c>
      <c r="F571" s="72">
        <f>F610</f>
        <v>783012.1100000001</v>
      </c>
      <c r="G571" s="12">
        <f>G610</f>
        <v>783012.11</v>
      </c>
    </row>
    <row r="572" spans="1:7" x14ac:dyDescent="0.25">
      <c r="A572" s="15" t="s">
        <v>892</v>
      </c>
      <c r="B572" s="15" t="s">
        <v>102</v>
      </c>
      <c r="C572" s="15" t="s">
        <v>111</v>
      </c>
      <c r="D572" s="16" t="s">
        <v>893</v>
      </c>
      <c r="E572" s="17">
        <v>144</v>
      </c>
      <c r="F572" s="61">
        <v>685.04</v>
      </c>
      <c r="G572" s="18">
        <f>ROUND(E572*F572,2)</f>
        <v>98645.759999999995</v>
      </c>
    </row>
    <row r="573" spans="1:7" ht="33.75" x14ac:dyDescent="0.25">
      <c r="A573" s="21"/>
      <c r="B573" s="21"/>
      <c r="C573" s="21"/>
      <c r="D573" s="19" t="s">
        <v>894</v>
      </c>
      <c r="E573" s="21"/>
      <c r="F573" s="76"/>
      <c r="G573" s="21"/>
    </row>
    <row r="574" spans="1:7" x14ac:dyDescent="0.25">
      <c r="A574" s="15" t="s">
        <v>895</v>
      </c>
      <c r="B574" s="15" t="s">
        <v>102</v>
      </c>
      <c r="C574" s="15" t="s">
        <v>111</v>
      </c>
      <c r="D574" s="16" t="s">
        <v>896</v>
      </c>
      <c r="E574" s="17">
        <v>175</v>
      </c>
      <c r="F574" s="61">
        <v>257.24</v>
      </c>
      <c r="G574" s="18">
        <f>ROUND(E574*F574,2)</f>
        <v>45017</v>
      </c>
    </row>
    <row r="575" spans="1:7" ht="45" x14ac:dyDescent="0.25">
      <c r="A575" s="21"/>
      <c r="B575" s="21"/>
      <c r="C575" s="21"/>
      <c r="D575" s="19" t="s">
        <v>897</v>
      </c>
      <c r="E575" s="21"/>
      <c r="F575" s="76"/>
      <c r="G575" s="21"/>
    </row>
    <row r="576" spans="1:7" x14ac:dyDescent="0.25">
      <c r="A576" s="15" t="s">
        <v>898</v>
      </c>
      <c r="B576" s="15" t="s">
        <v>102</v>
      </c>
      <c r="C576" s="15" t="s">
        <v>111</v>
      </c>
      <c r="D576" s="16" t="s">
        <v>899</v>
      </c>
      <c r="E576" s="17">
        <v>156</v>
      </c>
      <c r="F576" s="61">
        <v>257.24</v>
      </c>
      <c r="G576" s="18">
        <f>ROUND(E576*F576,2)</f>
        <v>40129.440000000002</v>
      </c>
    </row>
    <row r="577" spans="1:7" ht="45" x14ac:dyDescent="0.25">
      <c r="A577" s="21"/>
      <c r="B577" s="21"/>
      <c r="C577" s="21"/>
      <c r="D577" s="19" t="s">
        <v>900</v>
      </c>
      <c r="E577" s="21"/>
      <c r="F577" s="76"/>
      <c r="G577" s="21"/>
    </row>
    <row r="578" spans="1:7" x14ac:dyDescent="0.25">
      <c r="A578" s="15" t="s">
        <v>901</v>
      </c>
      <c r="B578" s="15" t="s">
        <v>102</v>
      </c>
      <c r="C578" s="15" t="s">
        <v>111</v>
      </c>
      <c r="D578" s="16" t="s">
        <v>902</v>
      </c>
      <c r="E578" s="17">
        <v>23</v>
      </c>
      <c r="F578" s="61">
        <v>777.92</v>
      </c>
      <c r="G578" s="18">
        <f>ROUND(E578*F578,2)</f>
        <v>17892.16</v>
      </c>
    </row>
    <row r="579" spans="1:7" ht="45" x14ac:dyDescent="0.25">
      <c r="A579" s="21"/>
      <c r="B579" s="21"/>
      <c r="C579" s="21"/>
      <c r="D579" s="19" t="s">
        <v>903</v>
      </c>
      <c r="E579" s="21"/>
      <c r="F579" s="76"/>
      <c r="G579" s="21"/>
    </row>
    <row r="580" spans="1:7" x14ac:dyDescent="0.25">
      <c r="A580" s="15" t="s">
        <v>904</v>
      </c>
      <c r="B580" s="15" t="s">
        <v>102</v>
      </c>
      <c r="C580" s="15" t="s">
        <v>111</v>
      </c>
      <c r="D580" s="16" t="s">
        <v>905</v>
      </c>
      <c r="E580" s="17">
        <v>309</v>
      </c>
      <c r="F580" s="61">
        <v>486.74</v>
      </c>
      <c r="G580" s="18">
        <f>ROUND(E580*F580,2)</f>
        <v>150402.66</v>
      </c>
    </row>
    <row r="581" spans="1:7" ht="45" x14ac:dyDescent="0.25">
      <c r="A581" s="21"/>
      <c r="B581" s="21"/>
      <c r="C581" s="21"/>
      <c r="D581" s="19" t="s">
        <v>906</v>
      </c>
      <c r="E581" s="21"/>
      <c r="F581" s="76"/>
      <c r="G581" s="21"/>
    </row>
    <row r="582" spans="1:7" x14ac:dyDescent="0.25">
      <c r="A582" s="15" t="s">
        <v>907</v>
      </c>
      <c r="B582" s="15" t="s">
        <v>102</v>
      </c>
      <c r="C582" s="15" t="s">
        <v>111</v>
      </c>
      <c r="D582" s="16" t="s">
        <v>908</v>
      </c>
      <c r="E582" s="17">
        <v>313</v>
      </c>
      <c r="F582" s="61">
        <v>113.93</v>
      </c>
      <c r="G582" s="18">
        <f>ROUND(E582*F582,2)</f>
        <v>35660.089999999997</v>
      </c>
    </row>
    <row r="583" spans="1:7" ht="33.75" x14ac:dyDescent="0.25">
      <c r="A583" s="21"/>
      <c r="B583" s="21"/>
      <c r="C583" s="21"/>
      <c r="D583" s="19" t="s">
        <v>909</v>
      </c>
      <c r="E583" s="21"/>
      <c r="F583" s="76"/>
      <c r="G583" s="21"/>
    </row>
    <row r="584" spans="1:7" x14ac:dyDescent="0.25">
      <c r="A584" s="15" t="s">
        <v>910</v>
      </c>
      <c r="B584" s="15" t="s">
        <v>102</v>
      </c>
      <c r="C584" s="15" t="s">
        <v>111</v>
      </c>
      <c r="D584" s="16" t="s">
        <v>911</v>
      </c>
      <c r="E584" s="17">
        <v>108</v>
      </c>
      <c r="F584" s="61">
        <v>513.23</v>
      </c>
      <c r="G584" s="18">
        <f>ROUND(E584*F584,2)</f>
        <v>55428.84</v>
      </c>
    </row>
    <row r="585" spans="1:7" ht="56.25" x14ac:dyDescent="0.25">
      <c r="A585" s="21"/>
      <c r="B585" s="21"/>
      <c r="C585" s="21"/>
      <c r="D585" s="19" t="s">
        <v>912</v>
      </c>
      <c r="E585" s="21"/>
      <c r="F585" s="76"/>
      <c r="G585" s="21"/>
    </row>
    <row r="586" spans="1:7" x14ac:dyDescent="0.25">
      <c r="A586" s="15" t="s">
        <v>847</v>
      </c>
      <c r="B586" s="15" t="s">
        <v>102</v>
      </c>
      <c r="C586" s="15" t="s">
        <v>111</v>
      </c>
      <c r="D586" s="16" t="s">
        <v>848</v>
      </c>
      <c r="E586" s="17">
        <v>146</v>
      </c>
      <c r="F586" s="61">
        <v>722.71</v>
      </c>
      <c r="G586" s="18">
        <f>ROUND(E586*F586,2)</f>
        <v>105515.66</v>
      </c>
    </row>
    <row r="587" spans="1:7" ht="56.25" x14ac:dyDescent="0.25">
      <c r="A587" s="21"/>
      <c r="B587" s="21"/>
      <c r="C587" s="21"/>
      <c r="D587" s="19" t="s">
        <v>849</v>
      </c>
      <c r="E587" s="21"/>
      <c r="F587" s="76"/>
      <c r="G587" s="21"/>
    </row>
    <row r="588" spans="1:7" x14ac:dyDescent="0.25">
      <c r="A588" s="15" t="s">
        <v>844</v>
      </c>
      <c r="B588" s="15" t="s">
        <v>102</v>
      </c>
      <c r="C588" s="15" t="s">
        <v>111</v>
      </c>
      <c r="D588" s="16" t="s">
        <v>845</v>
      </c>
      <c r="E588" s="17">
        <v>20</v>
      </c>
      <c r="F588" s="61">
        <v>3984.34</v>
      </c>
      <c r="G588" s="18">
        <f>ROUND(E588*F588,2)</f>
        <v>79686.8</v>
      </c>
    </row>
    <row r="589" spans="1:7" ht="22.5" x14ac:dyDescent="0.25">
      <c r="A589" s="21"/>
      <c r="B589" s="21"/>
      <c r="C589" s="21"/>
      <c r="D589" s="19" t="s">
        <v>846</v>
      </c>
      <c r="E589" s="21"/>
      <c r="F589" s="76"/>
      <c r="G589" s="21"/>
    </row>
    <row r="590" spans="1:7" x14ac:dyDescent="0.25">
      <c r="A590" s="15" t="s">
        <v>913</v>
      </c>
      <c r="B590" s="15" t="s">
        <v>102</v>
      </c>
      <c r="C590" s="15" t="s">
        <v>111</v>
      </c>
      <c r="D590" s="16" t="s">
        <v>914</v>
      </c>
      <c r="E590" s="17">
        <v>1</v>
      </c>
      <c r="F590" s="61">
        <v>486.79</v>
      </c>
      <c r="G590" s="18">
        <f>ROUND(E590*F590,2)</f>
        <v>486.79</v>
      </c>
    </row>
    <row r="591" spans="1:7" ht="45" x14ac:dyDescent="0.25">
      <c r="A591" s="21"/>
      <c r="B591" s="21"/>
      <c r="C591" s="21"/>
      <c r="D591" s="19" t="s">
        <v>915</v>
      </c>
      <c r="E591" s="21"/>
      <c r="F591" s="76"/>
      <c r="G591" s="21"/>
    </row>
    <row r="592" spans="1:7" x14ac:dyDescent="0.25">
      <c r="A592" s="15" t="s">
        <v>916</v>
      </c>
      <c r="B592" s="15" t="s">
        <v>102</v>
      </c>
      <c r="C592" s="15" t="s">
        <v>111</v>
      </c>
      <c r="D592" s="16" t="s">
        <v>917</v>
      </c>
      <c r="E592" s="17">
        <v>4</v>
      </c>
      <c r="F592" s="61">
        <v>257.24</v>
      </c>
      <c r="G592" s="18">
        <f>ROUND(E592*F592,2)</f>
        <v>1028.96</v>
      </c>
    </row>
    <row r="593" spans="1:7" ht="45" x14ac:dyDescent="0.25">
      <c r="A593" s="21"/>
      <c r="B593" s="21"/>
      <c r="C593" s="21"/>
      <c r="D593" s="19" t="s">
        <v>918</v>
      </c>
      <c r="E593" s="21"/>
      <c r="F593" s="76"/>
      <c r="G593" s="21"/>
    </row>
    <row r="594" spans="1:7" x14ac:dyDescent="0.25">
      <c r="A594" s="15" t="s">
        <v>919</v>
      </c>
      <c r="B594" s="15" t="s">
        <v>102</v>
      </c>
      <c r="C594" s="15" t="s">
        <v>111</v>
      </c>
      <c r="D594" s="16" t="s">
        <v>920</v>
      </c>
      <c r="E594" s="17">
        <v>29</v>
      </c>
      <c r="F594" s="61">
        <v>364.26</v>
      </c>
      <c r="G594" s="18">
        <f>ROUND(E594*F594,2)</f>
        <v>10563.54</v>
      </c>
    </row>
    <row r="595" spans="1:7" ht="45" x14ac:dyDescent="0.25">
      <c r="A595" s="21"/>
      <c r="B595" s="21"/>
      <c r="C595" s="21"/>
      <c r="D595" s="19" t="s">
        <v>921</v>
      </c>
      <c r="E595" s="21"/>
      <c r="F595" s="76"/>
      <c r="G595" s="21"/>
    </row>
    <row r="596" spans="1:7" x14ac:dyDescent="0.25">
      <c r="A596" s="15" t="s">
        <v>829</v>
      </c>
      <c r="B596" s="15" t="s">
        <v>102</v>
      </c>
      <c r="C596" s="15" t="s">
        <v>111</v>
      </c>
      <c r="D596" s="16" t="s">
        <v>827</v>
      </c>
      <c r="E596" s="17">
        <v>1724.33</v>
      </c>
      <c r="F596" s="61">
        <v>13.38</v>
      </c>
      <c r="G596" s="18">
        <f>ROUND(E596*F596,2)</f>
        <v>23071.54</v>
      </c>
    </row>
    <row r="597" spans="1:7" ht="22.5" x14ac:dyDescent="0.25">
      <c r="A597" s="21"/>
      <c r="B597" s="21"/>
      <c r="C597" s="21"/>
      <c r="D597" s="19" t="s">
        <v>830</v>
      </c>
      <c r="E597" s="21"/>
      <c r="F597" s="76"/>
      <c r="G597" s="21"/>
    </row>
    <row r="598" spans="1:7" x14ac:dyDescent="0.25">
      <c r="A598" s="15" t="s">
        <v>831</v>
      </c>
      <c r="B598" s="15" t="s">
        <v>102</v>
      </c>
      <c r="C598" s="15" t="s">
        <v>111</v>
      </c>
      <c r="D598" s="16" t="s">
        <v>832</v>
      </c>
      <c r="E598" s="17">
        <v>1776.06</v>
      </c>
      <c r="F598" s="61">
        <v>30.32</v>
      </c>
      <c r="G598" s="18">
        <f>ROUND(E598*F598,2)</f>
        <v>53850.14</v>
      </c>
    </row>
    <row r="599" spans="1:7" ht="67.5" x14ac:dyDescent="0.25">
      <c r="A599" s="21"/>
      <c r="B599" s="21"/>
      <c r="C599" s="21"/>
      <c r="D599" s="19" t="s">
        <v>833</v>
      </c>
      <c r="E599" s="21"/>
      <c r="F599" s="76"/>
      <c r="G599" s="21"/>
    </row>
    <row r="600" spans="1:7" x14ac:dyDescent="0.25">
      <c r="A600" s="15" t="s">
        <v>877</v>
      </c>
      <c r="B600" s="15" t="s">
        <v>102</v>
      </c>
      <c r="C600" s="15" t="s">
        <v>111</v>
      </c>
      <c r="D600" s="16" t="s">
        <v>878</v>
      </c>
      <c r="E600" s="17">
        <v>187</v>
      </c>
      <c r="F600" s="61">
        <v>141.35</v>
      </c>
      <c r="G600" s="18">
        <f>ROUND(E600*F600,2)</f>
        <v>26432.45</v>
      </c>
    </row>
    <row r="601" spans="1:7" ht="33.75" x14ac:dyDescent="0.25">
      <c r="A601" s="21"/>
      <c r="B601" s="21"/>
      <c r="C601" s="21"/>
      <c r="D601" s="19" t="s">
        <v>879</v>
      </c>
      <c r="E601" s="21"/>
      <c r="F601" s="76"/>
      <c r="G601" s="21"/>
    </row>
    <row r="602" spans="1:7" x14ac:dyDescent="0.25">
      <c r="A602" s="15" t="s">
        <v>707</v>
      </c>
      <c r="B602" s="15" t="s">
        <v>102</v>
      </c>
      <c r="C602" s="15" t="s">
        <v>159</v>
      </c>
      <c r="D602" s="16" t="s">
        <v>708</v>
      </c>
      <c r="E602" s="17">
        <v>9840</v>
      </c>
      <c r="F602" s="61">
        <v>2.27</v>
      </c>
      <c r="G602" s="18">
        <f>ROUND(E602*F602,2)</f>
        <v>22336.799999999999</v>
      </c>
    </row>
    <row r="603" spans="1:7" ht="45" x14ac:dyDescent="0.25">
      <c r="A603" s="21"/>
      <c r="B603" s="21"/>
      <c r="C603" s="21"/>
      <c r="D603" s="19" t="s">
        <v>709</v>
      </c>
      <c r="E603" s="21"/>
      <c r="F603" s="76"/>
      <c r="G603" s="21"/>
    </row>
    <row r="604" spans="1:7" x14ac:dyDescent="0.25">
      <c r="A604" s="15" t="s">
        <v>880</v>
      </c>
      <c r="B604" s="15" t="s">
        <v>102</v>
      </c>
      <c r="C604" s="15" t="s">
        <v>111</v>
      </c>
      <c r="D604" s="16" t="s">
        <v>881</v>
      </c>
      <c r="E604" s="17">
        <v>12</v>
      </c>
      <c r="F604" s="61">
        <v>978.08</v>
      </c>
      <c r="G604" s="18">
        <f>ROUND(E604*F604,2)</f>
        <v>11736.96</v>
      </c>
    </row>
    <row r="605" spans="1:7" ht="45" x14ac:dyDescent="0.25">
      <c r="A605" s="21"/>
      <c r="B605" s="21"/>
      <c r="C605" s="21"/>
      <c r="D605" s="19" t="s">
        <v>882</v>
      </c>
      <c r="E605" s="21"/>
      <c r="F605" s="76"/>
      <c r="G605" s="21"/>
    </row>
    <row r="606" spans="1:7" x14ac:dyDescent="0.25">
      <c r="A606" s="15" t="s">
        <v>883</v>
      </c>
      <c r="B606" s="15" t="s">
        <v>102</v>
      </c>
      <c r="C606" s="15" t="s">
        <v>111</v>
      </c>
      <c r="D606" s="16" t="s">
        <v>884</v>
      </c>
      <c r="E606" s="17">
        <v>12</v>
      </c>
      <c r="F606" s="61">
        <v>155.88999999999999</v>
      </c>
      <c r="G606" s="18">
        <f>ROUND(E606*F606,2)</f>
        <v>1870.68</v>
      </c>
    </row>
    <row r="607" spans="1:7" ht="33.75" x14ac:dyDescent="0.25">
      <c r="A607" s="21"/>
      <c r="B607" s="21"/>
      <c r="C607" s="21"/>
      <c r="D607" s="19" t="s">
        <v>885</v>
      </c>
      <c r="E607" s="21"/>
      <c r="F607" s="76"/>
      <c r="G607" s="21"/>
    </row>
    <row r="608" spans="1:7" x14ac:dyDescent="0.25">
      <c r="A608" s="15" t="s">
        <v>886</v>
      </c>
      <c r="B608" s="15" t="s">
        <v>102</v>
      </c>
      <c r="C608" s="15" t="s">
        <v>111</v>
      </c>
      <c r="D608" s="16" t="s">
        <v>887</v>
      </c>
      <c r="E608" s="17">
        <v>144</v>
      </c>
      <c r="F608" s="61">
        <v>22.61</v>
      </c>
      <c r="G608" s="18">
        <f>ROUND(E608*F608,2)</f>
        <v>3255.84</v>
      </c>
    </row>
    <row r="609" spans="1:7" ht="56.25" x14ac:dyDescent="0.25">
      <c r="A609" s="21"/>
      <c r="B609" s="21"/>
      <c r="C609" s="21"/>
      <c r="D609" s="19" t="s">
        <v>888</v>
      </c>
      <c r="E609" s="21"/>
      <c r="F609" s="76"/>
      <c r="G609" s="21"/>
    </row>
    <row r="610" spans="1:7" x14ac:dyDescent="0.25">
      <c r="A610" s="21"/>
      <c r="B610" s="21"/>
      <c r="C610" s="21"/>
      <c r="D610" s="22" t="s">
        <v>922</v>
      </c>
      <c r="E610" s="17">
        <v>1</v>
      </c>
      <c r="F610" s="72">
        <f>G572+G574+G576+G578+G580+G582+G584+G586+G588+G590+G592+G594+G596+G598+G600+G602+G604+G606+G608</f>
        <v>783012.1100000001</v>
      </c>
      <c r="G610" s="12">
        <f>ROUND(F610*E610,2)</f>
        <v>783012.11</v>
      </c>
    </row>
    <row r="611" spans="1:7" ht="0.95" customHeight="1" x14ac:dyDescent="0.25">
      <c r="A611" s="23"/>
      <c r="B611" s="23"/>
      <c r="C611" s="23"/>
      <c r="D611" s="24"/>
      <c r="E611" s="23"/>
      <c r="F611" s="75"/>
      <c r="G611" s="23"/>
    </row>
    <row r="612" spans="1:7" x14ac:dyDescent="0.25">
      <c r="A612" s="13" t="s">
        <v>923</v>
      </c>
      <c r="B612" s="13" t="s">
        <v>96</v>
      </c>
      <c r="C612" s="13" t="s">
        <v>97</v>
      </c>
      <c r="D612" s="14" t="s">
        <v>924</v>
      </c>
      <c r="E612" s="12">
        <f>E641</f>
        <v>1</v>
      </c>
      <c r="F612" s="72">
        <f>F641</f>
        <v>703980.52</v>
      </c>
      <c r="G612" s="12">
        <f>G641</f>
        <v>703980.52</v>
      </c>
    </row>
    <row r="613" spans="1:7" x14ac:dyDescent="0.25">
      <c r="A613" s="15" t="s">
        <v>925</v>
      </c>
      <c r="B613" s="15" t="s">
        <v>102</v>
      </c>
      <c r="C613" s="15" t="s">
        <v>111</v>
      </c>
      <c r="D613" s="16" t="s">
        <v>926</v>
      </c>
      <c r="E613" s="17">
        <v>74</v>
      </c>
      <c r="F613" s="61">
        <v>5640.86</v>
      </c>
      <c r="G613" s="18">
        <f>ROUND(E613*F613,2)</f>
        <v>417423.64</v>
      </c>
    </row>
    <row r="614" spans="1:7" x14ac:dyDescent="0.25">
      <c r="A614" s="21"/>
      <c r="B614" s="21"/>
      <c r="C614" s="21"/>
      <c r="D614" s="19" t="s">
        <v>927</v>
      </c>
      <c r="E614" s="21"/>
      <c r="F614" s="76"/>
      <c r="G614" s="21"/>
    </row>
    <row r="615" spans="1:7" x14ac:dyDescent="0.25">
      <c r="A615" s="15" t="s">
        <v>928</v>
      </c>
      <c r="B615" s="15" t="s">
        <v>102</v>
      </c>
      <c r="C615" s="15" t="s">
        <v>111</v>
      </c>
      <c r="D615" s="16" t="s">
        <v>929</v>
      </c>
      <c r="E615" s="17">
        <v>37</v>
      </c>
      <c r="F615" s="61">
        <v>1379.57</v>
      </c>
      <c r="G615" s="18">
        <f>ROUND(E615*F615,2)</f>
        <v>51044.09</v>
      </c>
    </row>
    <row r="616" spans="1:7" ht="22.5" x14ac:dyDescent="0.25">
      <c r="A616" s="21"/>
      <c r="B616" s="21"/>
      <c r="C616" s="21"/>
      <c r="D616" s="19" t="s">
        <v>930</v>
      </c>
      <c r="E616" s="21"/>
      <c r="F616" s="76"/>
      <c r="G616" s="21"/>
    </row>
    <row r="617" spans="1:7" x14ac:dyDescent="0.25">
      <c r="A617" s="15" t="s">
        <v>850</v>
      </c>
      <c r="B617" s="15" t="s">
        <v>102</v>
      </c>
      <c r="C617" s="15" t="s">
        <v>111</v>
      </c>
      <c r="D617" s="16" t="s">
        <v>851</v>
      </c>
      <c r="E617" s="17">
        <v>1</v>
      </c>
      <c r="F617" s="61">
        <v>31471.040000000001</v>
      </c>
      <c r="G617" s="18">
        <f>ROUND(E617*F617,2)</f>
        <v>31471.040000000001</v>
      </c>
    </row>
    <row r="618" spans="1:7" ht="56.25" x14ac:dyDescent="0.25">
      <c r="A618" s="21"/>
      <c r="B618" s="21"/>
      <c r="C618" s="21"/>
      <c r="D618" s="19" t="s">
        <v>852</v>
      </c>
      <c r="E618" s="21"/>
      <c r="F618" s="76"/>
      <c r="G618" s="21"/>
    </row>
    <row r="619" spans="1:7" x14ac:dyDescent="0.25">
      <c r="A619" s="15" t="s">
        <v>853</v>
      </c>
      <c r="B619" s="15" t="s">
        <v>102</v>
      </c>
      <c r="C619" s="15" t="s">
        <v>111</v>
      </c>
      <c r="D619" s="16" t="s">
        <v>854</v>
      </c>
      <c r="E619" s="17">
        <v>1</v>
      </c>
      <c r="F619" s="61">
        <v>1868.14</v>
      </c>
      <c r="G619" s="18">
        <f>ROUND(E619*F619,2)</f>
        <v>1868.14</v>
      </c>
    </row>
    <row r="620" spans="1:7" x14ac:dyDescent="0.25">
      <c r="A620" s="21"/>
      <c r="B620" s="21"/>
      <c r="C620" s="21"/>
      <c r="D620" s="19" t="s">
        <v>855</v>
      </c>
      <c r="E620" s="21"/>
      <c r="F620" s="76"/>
      <c r="G620" s="21"/>
    </row>
    <row r="621" spans="1:7" x14ac:dyDescent="0.25">
      <c r="A621" s="15" t="s">
        <v>931</v>
      </c>
      <c r="B621" s="15" t="s">
        <v>102</v>
      </c>
      <c r="C621" s="15" t="s">
        <v>111</v>
      </c>
      <c r="D621" s="16" t="s">
        <v>932</v>
      </c>
      <c r="E621" s="17">
        <v>1</v>
      </c>
      <c r="F621" s="61">
        <v>689.76</v>
      </c>
      <c r="G621" s="18">
        <f>ROUND(E621*F621,2)</f>
        <v>689.76</v>
      </c>
    </row>
    <row r="622" spans="1:7" ht="22.5" x14ac:dyDescent="0.25">
      <c r="A622" s="21"/>
      <c r="B622" s="21"/>
      <c r="C622" s="21"/>
      <c r="D622" s="19" t="s">
        <v>933</v>
      </c>
      <c r="E622" s="21"/>
      <c r="F622" s="76"/>
      <c r="G622" s="21"/>
    </row>
    <row r="623" spans="1:7" x14ac:dyDescent="0.25">
      <c r="A623" s="15" t="s">
        <v>829</v>
      </c>
      <c r="B623" s="15" t="s">
        <v>102</v>
      </c>
      <c r="C623" s="15" t="s">
        <v>111</v>
      </c>
      <c r="D623" s="16" t="s">
        <v>827</v>
      </c>
      <c r="E623" s="17">
        <v>1126.93</v>
      </c>
      <c r="F623" s="61">
        <v>13.38</v>
      </c>
      <c r="G623" s="18">
        <f>ROUND(E623*F623,2)</f>
        <v>15078.32</v>
      </c>
    </row>
    <row r="624" spans="1:7" ht="22.5" x14ac:dyDescent="0.25">
      <c r="A624" s="21"/>
      <c r="B624" s="21"/>
      <c r="C624" s="21"/>
      <c r="D624" s="19" t="s">
        <v>830</v>
      </c>
      <c r="E624" s="21"/>
      <c r="F624" s="76"/>
      <c r="G624" s="21"/>
    </row>
    <row r="625" spans="1:7" x14ac:dyDescent="0.25">
      <c r="A625" s="15" t="s">
        <v>831</v>
      </c>
      <c r="B625" s="15" t="s">
        <v>102</v>
      </c>
      <c r="C625" s="15" t="s">
        <v>111</v>
      </c>
      <c r="D625" s="16" t="s">
        <v>832</v>
      </c>
      <c r="E625" s="17">
        <v>1160.73</v>
      </c>
      <c r="F625" s="61">
        <v>30.32</v>
      </c>
      <c r="G625" s="18">
        <f>ROUND(E625*F625,2)</f>
        <v>35193.33</v>
      </c>
    </row>
    <row r="626" spans="1:7" ht="67.5" x14ac:dyDescent="0.25">
      <c r="A626" s="21"/>
      <c r="B626" s="21"/>
      <c r="C626" s="21"/>
      <c r="D626" s="19" t="s">
        <v>833</v>
      </c>
      <c r="E626" s="21"/>
      <c r="F626" s="76"/>
      <c r="G626" s="21"/>
    </row>
    <row r="627" spans="1:7" x14ac:dyDescent="0.25">
      <c r="A627" s="15" t="s">
        <v>868</v>
      </c>
      <c r="B627" s="15" t="s">
        <v>102</v>
      </c>
      <c r="C627" s="15" t="s">
        <v>159</v>
      </c>
      <c r="D627" s="16" t="s">
        <v>869</v>
      </c>
      <c r="E627" s="17">
        <v>1110</v>
      </c>
      <c r="F627" s="61">
        <v>54.71</v>
      </c>
      <c r="G627" s="18">
        <f>ROUND(E627*F627,2)</f>
        <v>60728.1</v>
      </c>
    </row>
    <row r="628" spans="1:7" ht="33.75" x14ac:dyDescent="0.25">
      <c r="A628" s="21"/>
      <c r="B628" s="21"/>
      <c r="C628" s="21"/>
      <c r="D628" s="19" t="s">
        <v>870</v>
      </c>
      <c r="E628" s="21"/>
      <c r="F628" s="76"/>
      <c r="G628" s="21"/>
    </row>
    <row r="629" spans="1:7" x14ac:dyDescent="0.25">
      <c r="A629" s="15" t="s">
        <v>877</v>
      </c>
      <c r="B629" s="15" t="s">
        <v>102</v>
      </c>
      <c r="C629" s="15" t="s">
        <v>111</v>
      </c>
      <c r="D629" s="16" t="s">
        <v>878</v>
      </c>
      <c r="E629" s="17">
        <v>74</v>
      </c>
      <c r="F629" s="61">
        <v>141.35</v>
      </c>
      <c r="G629" s="18">
        <f>ROUND(E629*F629,2)</f>
        <v>10459.9</v>
      </c>
    </row>
    <row r="630" spans="1:7" ht="33.75" x14ac:dyDescent="0.25">
      <c r="A630" s="21"/>
      <c r="B630" s="21"/>
      <c r="C630" s="21"/>
      <c r="D630" s="19" t="s">
        <v>879</v>
      </c>
      <c r="E630" s="21"/>
      <c r="F630" s="76"/>
      <c r="G630" s="21"/>
    </row>
    <row r="631" spans="1:7" x14ac:dyDescent="0.25">
      <c r="A631" s="15" t="s">
        <v>707</v>
      </c>
      <c r="B631" s="15" t="s">
        <v>102</v>
      </c>
      <c r="C631" s="15" t="s">
        <v>159</v>
      </c>
      <c r="D631" s="16" t="s">
        <v>708</v>
      </c>
      <c r="E631" s="17">
        <v>5920</v>
      </c>
      <c r="F631" s="61">
        <v>5.49</v>
      </c>
      <c r="G631" s="18">
        <f>ROUND(E631*F631,2)</f>
        <v>32500.799999999999</v>
      </c>
    </row>
    <row r="632" spans="1:7" ht="45" x14ac:dyDescent="0.25">
      <c r="A632" s="21"/>
      <c r="B632" s="21"/>
      <c r="C632" s="21"/>
      <c r="D632" s="19" t="s">
        <v>709</v>
      </c>
      <c r="E632" s="21"/>
      <c r="F632" s="76"/>
      <c r="G632" s="21"/>
    </row>
    <row r="633" spans="1:7" x14ac:dyDescent="0.25">
      <c r="A633" s="15" t="s">
        <v>934</v>
      </c>
      <c r="B633" s="15" t="s">
        <v>102</v>
      </c>
      <c r="C633" s="15" t="s">
        <v>159</v>
      </c>
      <c r="D633" s="16" t="s">
        <v>935</v>
      </c>
      <c r="E633" s="17">
        <v>450</v>
      </c>
      <c r="F633" s="61">
        <v>81.73</v>
      </c>
      <c r="G633" s="18">
        <f>ROUND(E633*F633,2)</f>
        <v>36778.5</v>
      </c>
    </row>
    <row r="634" spans="1:7" ht="33.75" x14ac:dyDescent="0.25">
      <c r="A634" s="21"/>
      <c r="B634" s="21"/>
      <c r="C634" s="21"/>
      <c r="D634" s="19" t="s">
        <v>936</v>
      </c>
      <c r="E634" s="21"/>
      <c r="F634" s="76"/>
      <c r="G634" s="21"/>
    </row>
    <row r="635" spans="1:7" x14ac:dyDescent="0.25">
      <c r="A635" s="15" t="s">
        <v>880</v>
      </c>
      <c r="B635" s="15" t="s">
        <v>102</v>
      </c>
      <c r="C635" s="15" t="s">
        <v>111</v>
      </c>
      <c r="D635" s="16" t="s">
        <v>881</v>
      </c>
      <c r="E635" s="17">
        <v>8</v>
      </c>
      <c r="F635" s="61">
        <v>978.08</v>
      </c>
      <c r="G635" s="18">
        <f>ROUND(E635*F635,2)</f>
        <v>7824.64</v>
      </c>
    </row>
    <row r="636" spans="1:7" ht="45" x14ac:dyDescent="0.25">
      <c r="A636" s="21"/>
      <c r="B636" s="21"/>
      <c r="C636" s="21"/>
      <c r="D636" s="19" t="s">
        <v>882</v>
      </c>
      <c r="E636" s="21"/>
      <c r="F636" s="76"/>
      <c r="G636" s="21"/>
    </row>
    <row r="637" spans="1:7" x14ac:dyDescent="0.25">
      <c r="A637" s="15" t="s">
        <v>883</v>
      </c>
      <c r="B637" s="15" t="s">
        <v>102</v>
      </c>
      <c r="C637" s="15" t="s">
        <v>111</v>
      </c>
      <c r="D637" s="16" t="s">
        <v>884</v>
      </c>
      <c r="E637" s="17">
        <v>8</v>
      </c>
      <c r="F637" s="61">
        <v>155.88999999999999</v>
      </c>
      <c r="G637" s="18">
        <f>ROUND(E637*F637,2)</f>
        <v>1247.1199999999999</v>
      </c>
    </row>
    <row r="638" spans="1:7" ht="33.75" x14ac:dyDescent="0.25">
      <c r="A638" s="21"/>
      <c r="B638" s="21"/>
      <c r="C638" s="21"/>
      <c r="D638" s="19" t="s">
        <v>885</v>
      </c>
      <c r="E638" s="21"/>
      <c r="F638" s="76"/>
      <c r="G638" s="21"/>
    </row>
    <row r="639" spans="1:7" x14ac:dyDescent="0.25">
      <c r="A639" s="15" t="s">
        <v>886</v>
      </c>
      <c r="B639" s="15" t="s">
        <v>102</v>
      </c>
      <c r="C639" s="15" t="s">
        <v>111</v>
      </c>
      <c r="D639" s="16" t="s">
        <v>887</v>
      </c>
      <c r="E639" s="17">
        <v>74</v>
      </c>
      <c r="F639" s="61">
        <v>22.61</v>
      </c>
      <c r="G639" s="18">
        <f>ROUND(E639*F639,2)</f>
        <v>1673.14</v>
      </c>
    </row>
    <row r="640" spans="1:7" ht="56.25" x14ac:dyDescent="0.25">
      <c r="A640" s="21"/>
      <c r="B640" s="21"/>
      <c r="C640" s="21"/>
      <c r="D640" s="19" t="s">
        <v>888</v>
      </c>
      <c r="E640" s="21"/>
      <c r="F640" s="76"/>
      <c r="G640" s="21"/>
    </row>
    <row r="641" spans="1:7" x14ac:dyDescent="0.25">
      <c r="A641" s="21"/>
      <c r="B641" s="21"/>
      <c r="C641" s="21"/>
      <c r="D641" s="22" t="s">
        <v>937</v>
      </c>
      <c r="E641" s="17">
        <v>1</v>
      </c>
      <c r="F641" s="72">
        <f>G613+G615+G617+G619+G621+G623+G625+G627+G629+G631+G633+G635+G637+G639</f>
        <v>703980.52</v>
      </c>
      <c r="G641" s="12">
        <f>ROUND(F641*E641,2)</f>
        <v>703980.52</v>
      </c>
    </row>
    <row r="642" spans="1:7" ht="0.95" customHeight="1" x14ac:dyDescent="0.25">
      <c r="A642" s="23"/>
      <c r="B642" s="23"/>
      <c r="C642" s="23"/>
      <c r="D642" s="24"/>
      <c r="E642" s="23"/>
      <c r="F642" s="75"/>
      <c r="G642" s="23"/>
    </row>
    <row r="643" spans="1:7" x14ac:dyDescent="0.25">
      <c r="A643" s="13" t="s">
        <v>938</v>
      </c>
      <c r="B643" s="13" t="s">
        <v>96</v>
      </c>
      <c r="C643" s="13" t="s">
        <v>97</v>
      </c>
      <c r="D643" s="14" t="s">
        <v>939</v>
      </c>
      <c r="E643" s="12">
        <f>E662</f>
        <v>1</v>
      </c>
      <c r="F643" s="72">
        <f>F662</f>
        <v>269630.21000000002</v>
      </c>
      <c r="G643" s="12">
        <f>G662</f>
        <v>269630.21000000002</v>
      </c>
    </row>
    <row r="644" spans="1:7" x14ac:dyDescent="0.25">
      <c r="A644" s="15" t="s">
        <v>940</v>
      </c>
      <c r="B644" s="15" t="s">
        <v>102</v>
      </c>
      <c r="C644" s="15" t="s">
        <v>111</v>
      </c>
      <c r="D644" s="16" t="s">
        <v>941</v>
      </c>
      <c r="E644" s="17">
        <v>45</v>
      </c>
      <c r="F644" s="61">
        <v>4802</v>
      </c>
      <c r="G644" s="18">
        <f>ROUND(E644*F644,2)</f>
        <v>216090</v>
      </c>
    </row>
    <row r="645" spans="1:7" ht="56.25" x14ac:dyDescent="0.25">
      <c r="A645" s="21"/>
      <c r="B645" s="21"/>
      <c r="C645" s="21"/>
      <c r="D645" s="19" t="s">
        <v>942</v>
      </c>
      <c r="E645" s="21"/>
      <c r="F645" s="76"/>
      <c r="G645" s="21"/>
    </row>
    <row r="646" spans="1:7" x14ac:dyDescent="0.25">
      <c r="A646" s="15" t="s">
        <v>943</v>
      </c>
      <c r="B646" s="15" t="s">
        <v>102</v>
      </c>
      <c r="C646" s="15" t="s">
        <v>111</v>
      </c>
      <c r="D646" s="16" t="s">
        <v>944</v>
      </c>
      <c r="E646" s="17">
        <v>3</v>
      </c>
      <c r="F646" s="61">
        <v>3970.03</v>
      </c>
      <c r="G646" s="18">
        <f>ROUND(E646*F646,2)</f>
        <v>11910.09</v>
      </c>
    </row>
    <row r="647" spans="1:7" ht="78.75" x14ac:dyDescent="0.25">
      <c r="A647" s="21"/>
      <c r="B647" s="21"/>
      <c r="C647" s="21"/>
      <c r="D647" s="19" t="s">
        <v>945</v>
      </c>
      <c r="E647" s="21"/>
      <c r="F647" s="76"/>
      <c r="G647" s="21"/>
    </row>
    <row r="648" spans="1:7" x14ac:dyDescent="0.25">
      <c r="A648" s="15" t="s">
        <v>829</v>
      </c>
      <c r="B648" s="15" t="s">
        <v>102</v>
      </c>
      <c r="C648" s="15" t="s">
        <v>111</v>
      </c>
      <c r="D648" s="16" t="s">
        <v>827</v>
      </c>
      <c r="E648" s="17">
        <v>252.28</v>
      </c>
      <c r="F648" s="61">
        <v>13.38</v>
      </c>
      <c r="G648" s="18">
        <f>ROUND(E648*F648,2)</f>
        <v>3375.51</v>
      </c>
    </row>
    <row r="649" spans="1:7" ht="22.5" x14ac:dyDescent="0.25">
      <c r="A649" s="21"/>
      <c r="B649" s="21"/>
      <c r="C649" s="21"/>
      <c r="D649" s="19" t="s">
        <v>830</v>
      </c>
      <c r="E649" s="21"/>
      <c r="F649" s="76"/>
      <c r="G649" s="21"/>
    </row>
    <row r="650" spans="1:7" x14ac:dyDescent="0.25">
      <c r="A650" s="15" t="s">
        <v>831</v>
      </c>
      <c r="B650" s="15" t="s">
        <v>102</v>
      </c>
      <c r="C650" s="15" t="s">
        <v>111</v>
      </c>
      <c r="D650" s="16" t="s">
        <v>832</v>
      </c>
      <c r="E650" s="17">
        <v>259.85000000000002</v>
      </c>
      <c r="F650" s="61">
        <v>30.32</v>
      </c>
      <c r="G650" s="18">
        <f>ROUND(E650*F650,2)</f>
        <v>7878.65</v>
      </c>
    </row>
    <row r="651" spans="1:7" ht="67.5" x14ac:dyDescent="0.25">
      <c r="A651" s="21"/>
      <c r="B651" s="21"/>
      <c r="C651" s="21"/>
      <c r="D651" s="19" t="s">
        <v>833</v>
      </c>
      <c r="E651" s="21"/>
      <c r="F651" s="76"/>
      <c r="G651" s="21"/>
    </row>
    <row r="652" spans="1:7" x14ac:dyDescent="0.25">
      <c r="A652" s="15" t="s">
        <v>877</v>
      </c>
      <c r="B652" s="15" t="s">
        <v>102</v>
      </c>
      <c r="C652" s="15" t="s">
        <v>111</v>
      </c>
      <c r="D652" s="16" t="s">
        <v>878</v>
      </c>
      <c r="E652" s="17">
        <v>42</v>
      </c>
      <c r="F652" s="61">
        <v>141.35</v>
      </c>
      <c r="G652" s="18">
        <f>ROUND(E652*F652,2)</f>
        <v>5936.7</v>
      </c>
    </row>
    <row r="653" spans="1:7" ht="33.75" x14ac:dyDescent="0.25">
      <c r="A653" s="21"/>
      <c r="B653" s="21"/>
      <c r="C653" s="21"/>
      <c r="D653" s="19" t="s">
        <v>879</v>
      </c>
      <c r="E653" s="21"/>
      <c r="F653" s="76"/>
      <c r="G653" s="21"/>
    </row>
    <row r="654" spans="1:7" x14ac:dyDescent="0.25">
      <c r="A654" s="15" t="s">
        <v>707</v>
      </c>
      <c r="B654" s="15" t="s">
        <v>102</v>
      </c>
      <c r="C654" s="15" t="s">
        <v>159</v>
      </c>
      <c r="D654" s="16" t="s">
        <v>708</v>
      </c>
      <c r="E654" s="17">
        <v>1800</v>
      </c>
      <c r="F654" s="61">
        <v>5.49</v>
      </c>
      <c r="G654" s="18">
        <f>ROUND(E654*F654,2)</f>
        <v>9882</v>
      </c>
    </row>
    <row r="655" spans="1:7" ht="45" x14ac:dyDescent="0.25">
      <c r="A655" s="21"/>
      <c r="B655" s="21"/>
      <c r="C655" s="21"/>
      <c r="D655" s="19" t="s">
        <v>709</v>
      </c>
      <c r="E655" s="21"/>
      <c r="F655" s="76"/>
      <c r="G655" s="21"/>
    </row>
    <row r="656" spans="1:7" x14ac:dyDescent="0.25">
      <c r="A656" s="15" t="s">
        <v>880</v>
      </c>
      <c r="B656" s="15" t="s">
        <v>102</v>
      </c>
      <c r="C656" s="15" t="s">
        <v>111</v>
      </c>
      <c r="D656" s="16" t="s">
        <v>881</v>
      </c>
      <c r="E656" s="17">
        <v>12</v>
      </c>
      <c r="F656" s="61">
        <v>978.08</v>
      </c>
      <c r="G656" s="18">
        <f>ROUND(E656*F656,2)</f>
        <v>11736.96</v>
      </c>
    </row>
    <row r="657" spans="1:7" ht="45" x14ac:dyDescent="0.25">
      <c r="A657" s="21"/>
      <c r="B657" s="21"/>
      <c r="C657" s="21"/>
      <c r="D657" s="19" t="s">
        <v>882</v>
      </c>
      <c r="E657" s="21"/>
      <c r="F657" s="76"/>
      <c r="G657" s="21"/>
    </row>
    <row r="658" spans="1:7" x14ac:dyDescent="0.25">
      <c r="A658" s="15" t="s">
        <v>883</v>
      </c>
      <c r="B658" s="15" t="s">
        <v>102</v>
      </c>
      <c r="C658" s="15" t="s">
        <v>111</v>
      </c>
      <c r="D658" s="16" t="s">
        <v>884</v>
      </c>
      <c r="E658" s="17">
        <v>12</v>
      </c>
      <c r="F658" s="61">
        <v>155.88999999999999</v>
      </c>
      <c r="G658" s="18">
        <f>ROUND(E658*F658,2)</f>
        <v>1870.68</v>
      </c>
    </row>
    <row r="659" spans="1:7" ht="33.75" x14ac:dyDescent="0.25">
      <c r="A659" s="21"/>
      <c r="B659" s="21"/>
      <c r="C659" s="21"/>
      <c r="D659" s="19" t="s">
        <v>885</v>
      </c>
      <c r="E659" s="21"/>
      <c r="F659" s="76"/>
      <c r="G659" s="21"/>
    </row>
    <row r="660" spans="1:7" x14ac:dyDescent="0.25">
      <c r="A660" s="15" t="s">
        <v>886</v>
      </c>
      <c r="B660" s="15" t="s">
        <v>102</v>
      </c>
      <c r="C660" s="15" t="s">
        <v>111</v>
      </c>
      <c r="D660" s="16" t="s">
        <v>887</v>
      </c>
      <c r="E660" s="17">
        <v>42</v>
      </c>
      <c r="F660" s="61">
        <v>22.61</v>
      </c>
      <c r="G660" s="18">
        <f>ROUND(E660*F660,2)</f>
        <v>949.62</v>
      </c>
    </row>
    <row r="661" spans="1:7" ht="56.25" x14ac:dyDescent="0.25">
      <c r="A661" s="21"/>
      <c r="B661" s="21"/>
      <c r="C661" s="21"/>
      <c r="D661" s="19" t="s">
        <v>888</v>
      </c>
      <c r="E661" s="21"/>
      <c r="F661" s="76"/>
      <c r="G661" s="21"/>
    </row>
    <row r="662" spans="1:7" x14ac:dyDescent="0.25">
      <c r="A662" s="21"/>
      <c r="B662" s="21"/>
      <c r="C662" s="21"/>
      <c r="D662" s="22" t="s">
        <v>946</v>
      </c>
      <c r="E662" s="17">
        <v>1</v>
      </c>
      <c r="F662" s="72">
        <f>G644+G646+G648+G650+G652+G654+G656+G658+G660</f>
        <v>269630.21000000002</v>
      </c>
      <c r="G662" s="12">
        <f>ROUND(F662*E662,2)</f>
        <v>269630.21000000002</v>
      </c>
    </row>
    <row r="663" spans="1:7" ht="0.95" customHeight="1" x14ac:dyDescent="0.25">
      <c r="A663" s="23"/>
      <c r="B663" s="23"/>
      <c r="C663" s="23"/>
      <c r="D663" s="24"/>
      <c r="E663" s="23"/>
      <c r="F663" s="75"/>
      <c r="G663" s="23"/>
    </row>
    <row r="664" spans="1:7" x14ac:dyDescent="0.25">
      <c r="A664" s="13" t="s">
        <v>947</v>
      </c>
      <c r="B664" s="13" t="s">
        <v>96</v>
      </c>
      <c r="C664" s="13" t="s">
        <v>97</v>
      </c>
      <c r="D664" s="14" t="s">
        <v>948</v>
      </c>
      <c r="E664" s="12">
        <f>E686</f>
        <v>1</v>
      </c>
      <c r="F664" s="72">
        <f>F686</f>
        <v>271007.40000000002</v>
      </c>
      <c r="G664" s="12">
        <f>G686</f>
        <v>271007.40000000002</v>
      </c>
    </row>
    <row r="665" spans="1:7" x14ac:dyDescent="0.25">
      <c r="A665" s="13" t="s">
        <v>949</v>
      </c>
      <c r="B665" s="13" t="s">
        <v>96</v>
      </c>
      <c r="C665" s="13" t="s">
        <v>97</v>
      </c>
      <c r="D665" s="14" t="s">
        <v>950</v>
      </c>
      <c r="E665" s="12">
        <f>E668</f>
        <v>1</v>
      </c>
      <c r="F665" s="72">
        <f>F668</f>
        <v>171500</v>
      </c>
      <c r="G665" s="12">
        <f>G668</f>
        <v>171500</v>
      </c>
    </row>
    <row r="666" spans="1:7" x14ac:dyDescent="0.25">
      <c r="A666" s="15" t="s">
        <v>951</v>
      </c>
      <c r="B666" s="15" t="s">
        <v>102</v>
      </c>
      <c r="C666" s="15" t="s">
        <v>111</v>
      </c>
      <c r="D666" s="93" t="s">
        <v>952</v>
      </c>
      <c r="E666" s="17">
        <v>1</v>
      </c>
      <c r="F666" s="61">
        <v>171500</v>
      </c>
      <c r="G666" s="18">
        <f>ROUND(E666*F666,2)</f>
        <v>171500</v>
      </c>
    </row>
    <row r="667" spans="1:7" ht="78.75" x14ac:dyDescent="0.25">
      <c r="A667" s="21"/>
      <c r="B667" s="21"/>
      <c r="C667" s="21"/>
      <c r="D667" s="94" t="s">
        <v>2368</v>
      </c>
      <c r="E667" s="21"/>
      <c r="F667" s="76"/>
      <c r="G667" s="21"/>
    </row>
    <row r="668" spans="1:7" x14ac:dyDescent="0.25">
      <c r="A668" s="21"/>
      <c r="B668" s="21"/>
      <c r="C668" s="21"/>
      <c r="D668" s="22" t="s">
        <v>953</v>
      </c>
      <c r="E668" s="17">
        <v>1</v>
      </c>
      <c r="F668" s="72">
        <f>G666</f>
        <v>171500</v>
      </c>
      <c r="G668" s="12">
        <f>ROUND(F668*E668,2)</f>
        <v>171500</v>
      </c>
    </row>
    <row r="669" spans="1:7" ht="0.95" customHeight="1" x14ac:dyDescent="0.25">
      <c r="A669" s="23"/>
      <c r="B669" s="23"/>
      <c r="C669" s="23"/>
      <c r="D669" s="24"/>
      <c r="E669" s="23"/>
      <c r="F669" s="75"/>
      <c r="G669" s="23"/>
    </row>
    <row r="670" spans="1:7" x14ac:dyDescent="0.25">
      <c r="A670" s="13" t="s">
        <v>954</v>
      </c>
      <c r="B670" s="13" t="s">
        <v>96</v>
      </c>
      <c r="C670" s="13" t="s">
        <v>97</v>
      </c>
      <c r="D670" s="14" t="s">
        <v>955</v>
      </c>
      <c r="E670" s="12">
        <f>E675</f>
        <v>1</v>
      </c>
      <c r="F670" s="72">
        <f>F675</f>
        <v>37181.199999999997</v>
      </c>
      <c r="G670" s="12">
        <f>G675</f>
        <v>37181.199999999997</v>
      </c>
    </row>
    <row r="671" spans="1:7" x14ac:dyDescent="0.25">
      <c r="A671" s="15" t="s">
        <v>956</v>
      </c>
      <c r="B671" s="15" t="s">
        <v>102</v>
      </c>
      <c r="C671" s="15" t="s">
        <v>111</v>
      </c>
      <c r="D671" s="16" t="s">
        <v>957</v>
      </c>
      <c r="E671" s="17">
        <v>3</v>
      </c>
      <c r="F671" s="61">
        <v>686</v>
      </c>
      <c r="G671" s="18">
        <f>ROUND(E671*F671,2)</f>
        <v>2058</v>
      </c>
    </row>
    <row r="672" spans="1:7" ht="67.5" x14ac:dyDescent="0.25">
      <c r="A672" s="21"/>
      <c r="B672" s="21"/>
      <c r="C672" s="21"/>
      <c r="D672" s="19" t="s">
        <v>958</v>
      </c>
      <c r="E672" s="21"/>
      <c r="F672" s="76"/>
      <c r="G672" s="21"/>
    </row>
    <row r="673" spans="1:7" x14ac:dyDescent="0.25">
      <c r="A673" s="15" t="s">
        <v>959</v>
      </c>
      <c r="B673" s="15" t="s">
        <v>102</v>
      </c>
      <c r="C673" s="15" t="s">
        <v>111</v>
      </c>
      <c r="D673" s="16" t="s">
        <v>960</v>
      </c>
      <c r="E673" s="17">
        <v>64</v>
      </c>
      <c r="F673" s="61">
        <v>548.79999999999995</v>
      </c>
      <c r="G673" s="18">
        <f>ROUND(E673*F673,2)</f>
        <v>35123.199999999997</v>
      </c>
    </row>
    <row r="674" spans="1:7" ht="33.75" x14ac:dyDescent="0.25">
      <c r="A674" s="21"/>
      <c r="B674" s="21"/>
      <c r="C674" s="21"/>
      <c r="D674" s="19" t="s">
        <v>961</v>
      </c>
      <c r="E674" s="21"/>
      <c r="F674" s="76"/>
      <c r="G674" s="21"/>
    </row>
    <row r="675" spans="1:7" x14ac:dyDescent="0.25">
      <c r="A675" s="21"/>
      <c r="B675" s="21"/>
      <c r="C675" s="21"/>
      <c r="D675" s="22" t="s">
        <v>962</v>
      </c>
      <c r="E675" s="17">
        <v>1</v>
      </c>
      <c r="F675" s="72">
        <f>G671+G673</f>
        <v>37181.199999999997</v>
      </c>
      <c r="G675" s="12">
        <f>ROUND(F675*E675,2)</f>
        <v>37181.199999999997</v>
      </c>
    </row>
    <row r="676" spans="1:7" ht="0.95" customHeight="1" x14ac:dyDescent="0.25">
      <c r="A676" s="23"/>
      <c r="B676" s="23"/>
      <c r="C676" s="23"/>
      <c r="D676" s="24"/>
      <c r="E676" s="23"/>
      <c r="F676" s="75"/>
      <c r="G676" s="23"/>
    </row>
    <row r="677" spans="1:7" x14ac:dyDescent="0.25">
      <c r="A677" s="13" t="s">
        <v>963</v>
      </c>
      <c r="B677" s="13" t="s">
        <v>96</v>
      </c>
      <c r="C677" s="13" t="s">
        <v>97</v>
      </c>
      <c r="D677" s="14" t="s">
        <v>964</v>
      </c>
      <c r="E677" s="12">
        <f>E684</f>
        <v>1</v>
      </c>
      <c r="F677" s="72">
        <f>F684</f>
        <v>62326.200000000004</v>
      </c>
      <c r="G677" s="12">
        <f>G684</f>
        <v>62326.2</v>
      </c>
    </row>
    <row r="678" spans="1:7" x14ac:dyDescent="0.25">
      <c r="A678" s="15" t="s">
        <v>965</v>
      </c>
      <c r="B678" s="15" t="s">
        <v>102</v>
      </c>
      <c r="C678" s="15" t="s">
        <v>159</v>
      </c>
      <c r="D678" s="16" t="s">
        <v>966</v>
      </c>
      <c r="E678" s="17">
        <v>860</v>
      </c>
      <c r="F678" s="61">
        <v>7.89</v>
      </c>
      <c r="G678" s="18">
        <f>ROUND(E678*F678,2)</f>
        <v>6785.4</v>
      </c>
    </row>
    <row r="679" spans="1:7" ht="22.5" x14ac:dyDescent="0.25">
      <c r="A679" s="21"/>
      <c r="B679" s="21"/>
      <c r="C679" s="21"/>
      <c r="D679" s="19" t="s">
        <v>967</v>
      </c>
      <c r="E679" s="21"/>
      <c r="F679" s="76"/>
      <c r="G679" s="21"/>
    </row>
    <row r="680" spans="1:7" x14ac:dyDescent="0.25">
      <c r="A680" s="15" t="s">
        <v>968</v>
      </c>
      <c r="B680" s="15" t="s">
        <v>102</v>
      </c>
      <c r="C680" s="15" t="s">
        <v>159</v>
      </c>
      <c r="D680" s="16" t="s">
        <v>969</v>
      </c>
      <c r="E680" s="17">
        <v>4200</v>
      </c>
      <c r="F680" s="61">
        <v>12.35</v>
      </c>
      <c r="G680" s="18">
        <f>ROUND(E680*F680,2)</f>
        <v>51870</v>
      </c>
    </row>
    <row r="681" spans="1:7" x14ac:dyDescent="0.25">
      <c r="A681" s="21"/>
      <c r="B681" s="21"/>
      <c r="C681" s="21"/>
      <c r="D681" s="19" t="s">
        <v>970</v>
      </c>
      <c r="E681" s="21"/>
      <c r="F681" s="76"/>
      <c r="G681" s="21"/>
    </row>
    <row r="682" spans="1:7" x14ac:dyDescent="0.25">
      <c r="A682" s="15" t="s">
        <v>971</v>
      </c>
      <c r="B682" s="15" t="s">
        <v>102</v>
      </c>
      <c r="C682" s="15" t="s">
        <v>111</v>
      </c>
      <c r="D682" s="16" t="s">
        <v>972</v>
      </c>
      <c r="E682" s="17">
        <v>70</v>
      </c>
      <c r="F682" s="61">
        <v>52.44</v>
      </c>
      <c r="G682" s="18">
        <f>ROUND(E682*F682,2)</f>
        <v>3670.8</v>
      </c>
    </row>
    <row r="683" spans="1:7" ht="22.5" x14ac:dyDescent="0.25">
      <c r="A683" s="21"/>
      <c r="B683" s="21"/>
      <c r="C683" s="21"/>
      <c r="D683" s="19" t="s">
        <v>973</v>
      </c>
      <c r="E683" s="21"/>
      <c r="F683" s="76"/>
      <c r="G683" s="21"/>
    </row>
    <row r="684" spans="1:7" x14ac:dyDescent="0.25">
      <c r="A684" s="21"/>
      <c r="B684" s="21"/>
      <c r="C684" s="21"/>
      <c r="D684" s="22" t="s">
        <v>974</v>
      </c>
      <c r="E684" s="17">
        <v>1</v>
      </c>
      <c r="F684" s="72">
        <f>G678+G680+G682</f>
        <v>62326.200000000004</v>
      </c>
      <c r="G684" s="12">
        <f>ROUND(F684*E684,2)</f>
        <v>62326.2</v>
      </c>
    </row>
    <row r="685" spans="1:7" ht="0.95" customHeight="1" x14ac:dyDescent="0.25">
      <c r="A685" s="23"/>
      <c r="B685" s="23"/>
      <c r="C685" s="23"/>
      <c r="D685" s="24"/>
      <c r="E685" s="23"/>
      <c r="F685" s="75"/>
      <c r="G685" s="23"/>
    </row>
    <row r="686" spans="1:7" x14ac:dyDescent="0.25">
      <c r="A686" s="21"/>
      <c r="B686" s="21"/>
      <c r="C686" s="21"/>
      <c r="D686" s="22" t="s">
        <v>975</v>
      </c>
      <c r="E686" s="17">
        <v>1</v>
      </c>
      <c r="F686" s="72">
        <f>G668+G675+G684</f>
        <v>271007.40000000002</v>
      </c>
      <c r="G686" s="12">
        <f>ROUND(F686*E686,2)</f>
        <v>271007.40000000002</v>
      </c>
    </row>
    <row r="687" spans="1:7" ht="0.95" customHeight="1" x14ac:dyDescent="0.25">
      <c r="A687" s="23"/>
      <c r="B687" s="23"/>
      <c r="C687" s="23"/>
      <c r="D687" s="24"/>
      <c r="E687" s="23"/>
      <c r="F687" s="75"/>
      <c r="G687" s="23"/>
    </row>
    <row r="688" spans="1:7" x14ac:dyDescent="0.25">
      <c r="A688" s="13" t="s">
        <v>976</v>
      </c>
      <c r="B688" s="13" t="s">
        <v>96</v>
      </c>
      <c r="C688" s="13" t="s">
        <v>97</v>
      </c>
      <c r="D688" s="14" t="s">
        <v>977</v>
      </c>
      <c r="E688" s="12">
        <f>E707</f>
        <v>1</v>
      </c>
      <c r="F688" s="72">
        <f>F707</f>
        <v>215664.06000000003</v>
      </c>
      <c r="G688" s="12">
        <f>G707</f>
        <v>215664.06</v>
      </c>
    </row>
    <row r="689" spans="1:7" x14ac:dyDescent="0.25">
      <c r="A689" s="15" t="s">
        <v>928</v>
      </c>
      <c r="B689" s="15" t="s">
        <v>102</v>
      </c>
      <c r="C689" s="15" t="s">
        <v>111</v>
      </c>
      <c r="D689" s="16" t="s">
        <v>929</v>
      </c>
      <c r="E689" s="17">
        <v>5</v>
      </c>
      <c r="F689" s="61">
        <v>1379.57</v>
      </c>
      <c r="G689" s="18">
        <f>ROUND(E689*F689,2)</f>
        <v>6897.85</v>
      </c>
    </row>
    <row r="690" spans="1:7" ht="22.5" x14ac:dyDescent="0.25">
      <c r="A690" s="21"/>
      <c r="B690" s="21"/>
      <c r="C690" s="21"/>
      <c r="D690" s="19" t="s">
        <v>930</v>
      </c>
      <c r="E690" s="21"/>
      <c r="F690" s="76"/>
      <c r="G690" s="21"/>
    </row>
    <row r="691" spans="1:7" x14ac:dyDescent="0.25">
      <c r="A691" s="15" t="s">
        <v>844</v>
      </c>
      <c r="B691" s="15" t="s">
        <v>102</v>
      </c>
      <c r="C691" s="15" t="s">
        <v>111</v>
      </c>
      <c r="D691" s="16" t="s">
        <v>845</v>
      </c>
      <c r="E691" s="17">
        <v>39</v>
      </c>
      <c r="F691" s="61">
        <v>3984.34</v>
      </c>
      <c r="G691" s="18">
        <f>ROUND(E691*F691,2)</f>
        <v>155389.26</v>
      </c>
    </row>
    <row r="692" spans="1:7" ht="22.5" x14ac:dyDescent="0.25">
      <c r="A692" s="21"/>
      <c r="B692" s="21"/>
      <c r="C692" s="21"/>
      <c r="D692" s="19" t="s">
        <v>846</v>
      </c>
      <c r="E692" s="21"/>
      <c r="F692" s="76"/>
      <c r="G692" s="21"/>
    </row>
    <row r="693" spans="1:7" x14ac:dyDescent="0.25">
      <c r="A693" s="15" t="s">
        <v>829</v>
      </c>
      <c r="B693" s="15" t="s">
        <v>102</v>
      </c>
      <c r="C693" s="15" t="s">
        <v>111</v>
      </c>
      <c r="D693" s="16" t="s">
        <v>827</v>
      </c>
      <c r="E693" s="17">
        <v>596.21</v>
      </c>
      <c r="F693" s="61">
        <v>13.38</v>
      </c>
      <c r="G693" s="18">
        <f>ROUND(E693*F693,2)</f>
        <v>7977.29</v>
      </c>
    </row>
    <row r="694" spans="1:7" ht="22.5" x14ac:dyDescent="0.25">
      <c r="A694" s="21"/>
      <c r="B694" s="21"/>
      <c r="C694" s="21"/>
      <c r="D694" s="19" t="s">
        <v>830</v>
      </c>
      <c r="E694" s="21"/>
      <c r="F694" s="76"/>
      <c r="G694" s="21"/>
    </row>
    <row r="695" spans="1:7" x14ac:dyDescent="0.25">
      <c r="A695" s="15" t="s">
        <v>831</v>
      </c>
      <c r="B695" s="15" t="s">
        <v>102</v>
      </c>
      <c r="C695" s="15" t="s">
        <v>111</v>
      </c>
      <c r="D695" s="16" t="s">
        <v>832</v>
      </c>
      <c r="E695" s="17">
        <v>614.09</v>
      </c>
      <c r="F695" s="61">
        <v>30.32</v>
      </c>
      <c r="G695" s="18">
        <f>ROUND(E695*F695,2)</f>
        <v>18619.21</v>
      </c>
    </row>
    <row r="696" spans="1:7" ht="67.5" x14ac:dyDescent="0.25">
      <c r="A696" s="21"/>
      <c r="B696" s="21"/>
      <c r="C696" s="21"/>
      <c r="D696" s="19" t="s">
        <v>833</v>
      </c>
      <c r="E696" s="21"/>
      <c r="F696" s="76"/>
      <c r="G696" s="21"/>
    </row>
    <row r="697" spans="1:7" x14ac:dyDescent="0.25">
      <c r="A697" s="15" t="s">
        <v>877</v>
      </c>
      <c r="B697" s="15" t="s">
        <v>102</v>
      </c>
      <c r="C697" s="15" t="s">
        <v>111</v>
      </c>
      <c r="D697" s="16" t="s">
        <v>878</v>
      </c>
      <c r="E697" s="17">
        <v>35</v>
      </c>
      <c r="F697" s="61">
        <v>141.35</v>
      </c>
      <c r="G697" s="18">
        <f>ROUND(E697*F697,2)</f>
        <v>4947.25</v>
      </c>
    </row>
    <row r="698" spans="1:7" ht="33.75" x14ac:dyDescent="0.25">
      <c r="A698" s="21"/>
      <c r="B698" s="21"/>
      <c r="C698" s="21"/>
      <c r="D698" s="19" t="s">
        <v>879</v>
      </c>
      <c r="E698" s="21"/>
      <c r="F698" s="76"/>
      <c r="G698" s="21"/>
    </row>
    <row r="699" spans="1:7" x14ac:dyDescent="0.25">
      <c r="A699" s="15" t="s">
        <v>707</v>
      </c>
      <c r="B699" s="15" t="s">
        <v>102</v>
      </c>
      <c r="C699" s="15" t="s">
        <v>159</v>
      </c>
      <c r="D699" s="16" t="s">
        <v>708</v>
      </c>
      <c r="E699" s="17">
        <v>2800</v>
      </c>
      <c r="F699" s="61">
        <v>5.49</v>
      </c>
      <c r="G699" s="18">
        <f>ROUND(E699*F699,2)</f>
        <v>15372</v>
      </c>
    </row>
    <row r="700" spans="1:7" ht="45" x14ac:dyDescent="0.25">
      <c r="A700" s="21"/>
      <c r="B700" s="21"/>
      <c r="C700" s="21"/>
      <c r="D700" s="19" t="s">
        <v>709</v>
      </c>
      <c r="E700" s="21"/>
      <c r="F700" s="76"/>
      <c r="G700" s="21"/>
    </row>
    <row r="701" spans="1:7" x14ac:dyDescent="0.25">
      <c r="A701" s="15" t="s">
        <v>880</v>
      </c>
      <c r="B701" s="15" t="s">
        <v>102</v>
      </c>
      <c r="C701" s="15" t="s">
        <v>111</v>
      </c>
      <c r="D701" s="16" t="s">
        <v>881</v>
      </c>
      <c r="E701" s="17">
        <v>5</v>
      </c>
      <c r="F701" s="61">
        <v>978.08</v>
      </c>
      <c r="G701" s="18">
        <f>ROUND(E701*F701,2)</f>
        <v>4890.3999999999996</v>
      </c>
    </row>
    <row r="702" spans="1:7" ht="45" x14ac:dyDescent="0.25">
      <c r="A702" s="21"/>
      <c r="B702" s="21"/>
      <c r="C702" s="21"/>
      <c r="D702" s="19" t="s">
        <v>882</v>
      </c>
      <c r="E702" s="21"/>
      <c r="F702" s="76"/>
      <c r="G702" s="21"/>
    </row>
    <row r="703" spans="1:7" x14ac:dyDescent="0.25">
      <c r="A703" s="15" t="s">
        <v>883</v>
      </c>
      <c r="B703" s="15" t="s">
        <v>102</v>
      </c>
      <c r="C703" s="15" t="s">
        <v>111</v>
      </c>
      <c r="D703" s="16" t="s">
        <v>884</v>
      </c>
      <c r="E703" s="17">
        <v>5</v>
      </c>
      <c r="F703" s="61">
        <v>155.88999999999999</v>
      </c>
      <c r="G703" s="18">
        <f>ROUND(E703*F703,2)</f>
        <v>779.45</v>
      </c>
    </row>
    <row r="704" spans="1:7" ht="33.75" x14ac:dyDescent="0.25">
      <c r="A704" s="21"/>
      <c r="B704" s="21"/>
      <c r="C704" s="21"/>
      <c r="D704" s="19" t="s">
        <v>885</v>
      </c>
      <c r="E704" s="21"/>
      <c r="F704" s="76"/>
      <c r="G704" s="21"/>
    </row>
    <row r="705" spans="1:7" x14ac:dyDescent="0.25">
      <c r="A705" s="15" t="s">
        <v>886</v>
      </c>
      <c r="B705" s="15" t="s">
        <v>102</v>
      </c>
      <c r="C705" s="15" t="s">
        <v>111</v>
      </c>
      <c r="D705" s="16" t="s">
        <v>887</v>
      </c>
      <c r="E705" s="17">
        <v>35</v>
      </c>
      <c r="F705" s="61">
        <v>22.61</v>
      </c>
      <c r="G705" s="18">
        <f>ROUND(E705*F705,2)</f>
        <v>791.35</v>
      </c>
    </row>
    <row r="706" spans="1:7" ht="56.25" x14ac:dyDescent="0.25">
      <c r="A706" s="21"/>
      <c r="B706" s="21"/>
      <c r="C706" s="21"/>
      <c r="D706" s="19" t="s">
        <v>888</v>
      </c>
      <c r="E706" s="21"/>
      <c r="F706" s="76"/>
      <c r="G706" s="21"/>
    </row>
    <row r="707" spans="1:7" x14ac:dyDescent="0.25">
      <c r="A707" s="21"/>
      <c r="B707" s="21"/>
      <c r="C707" s="21"/>
      <c r="D707" s="22" t="s">
        <v>978</v>
      </c>
      <c r="E707" s="17">
        <v>1</v>
      </c>
      <c r="F707" s="72">
        <f>G689+G691+G693+G695+G697+G699+G701+G703+G705</f>
        <v>215664.06000000003</v>
      </c>
      <c r="G707" s="12">
        <f>ROUND(F707*E707,2)</f>
        <v>215664.06</v>
      </c>
    </row>
    <row r="708" spans="1:7" ht="0.95" customHeight="1" x14ac:dyDescent="0.25">
      <c r="A708" s="23"/>
      <c r="B708" s="23"/>
      <c r="C708" s="23"/>
      <c r="D708" s="24"/>
      <c r="E708" s="23"/>
      <c r="F708" s="75"/>
      <c r="G708" s="23"/>
    </row>
    <row r="709" spans="1:7" x14ac:dyDescent="0.25">
      <c r="A709" s="13" t="s">
        <v>979</v>
      </c>
      <c r="B709" s="13" t="s">
        <v>96</v>
      </c>
      <c r="C709" s="13" t="s">
        <v>97</v>
      </c>
      <c r="D709" s="14" t="s">
        <v>980</v>
      </c>
      <c r="E709" s="12">
        <f>E717</f>
        <v>1</v>
      </c>
      <c r="F709" s="72">
        <f>F717</f>
        <v>284719.74</v>
      </c>
      <c r="G709" s="12">
        <f>G717</f>
        <v>284719.74</v>
      </c>
    </row>
    <row r="710" spans="1:7" x14ac:dyDescent="0.25">
      <c r="A710" s="13" t="s">
        <v>981</v>
      </c>
      <c r="B710" s="13" t="s">
        <v>96</v>
      </c>
      <c r="C710" s="13" t="s">
        <v>97</v>
      </c>
      <c r="D710" s="14" t="s">
        <v>982</v>
      </c>
      <c r="E710" s="26">
        <v>1</v>
      </c>
      <c r="F710" s="78">
        <v>15737.6</v>
      </c>
      <c r="G710" s="26">
        <f>ROUND(E710*F710,2)</f>
        <v>15737.6</v>
      </c>
    </row>
    <row r="711" spans="1:7" x14ac:dyDescent="0.25">
      <c r="A711" s="13" t="s">
        <v>983</v>
      </c>
      <c r="B711" s="13" t="s">
        <v>96</v>
      </c>
      <c r="C711" s="13" t="s">
        <v>97</v>
      </c>
      <c r="D711" s="14" t="s">
        <v>984</v>
      </c>
      <c r="E711" s="26">
        <v>1</v>
      </c>
      <c r="F711" s="78">
        <v>275397</v>
      </c>
      <c r="G711" s="26">
        <f>ROUND(E711*F711,2)</f>
        <v>275397</v>
      </c>
    </row>
    <row r="712" spans="1:7" x14ac:dyDescent="0.25">
      <c r="A712" s="13" t="s">
        <v>985</v>
      </c>
      <c r="B712" s="13" t="s">
        <v>96</v>
      </c>
      <c r="C712" s="13" t="s">
        <v>97</v>
      </c>
      <c r="D712" s="14" t="s">
        <v>642</v>
      </c>
      <c r="E712" s="12">
        <f>E715</f>
        <v>1</v>
      </c>
      <c r="F712" s="72">
        <f>F715</f>
        <v>9322.74</v>
      </c>
      <c r="G712" s="12">
        <f>G715</f>
        <v>9322.74</v>
      </c>
    </row>
    <row r="713" spans="1:7" x14ac:dyDescent="0.25">
      <c r="A713" s="15" t="s">
        <v>986</v>
      </c>
      <c r="B713" s="15" t="s">
        <v>102</v>
      </c>
      <c r="C713" s="15" t="s">
        <v>111</v>
      </c>
      <c r="D713" s="16" t="s">
        <v>987</v>
      </c>
      <c r="E713" s="17">
        <v>151</v>
      </c>
      <c r="F713" s="61">
        <v>61.74</v>
      </c>
      <c r="G713" s="18">
        <f>ROUND(E713*F713,2)</f>
        <v>9322.74</v>
      </c>
    </row>
    <row r="714" spans="1:7" ht="33.75" x14ac:dyDescent="0.25">
      <c r="A714" s="21"/>
      <c r="B714" s="21"/>
      <c r="C714" s="21"/>
      <c r="D714" s="19" t="s">
        <v>988</v>
      </c>
      <c r="E714" s="21"/>
      <c r="F714" s="76"/>
      <c r="G714" s="21"/>
    </row>
    <row r="715" spans="1:7" x14ac:dyDescent="0.25">
      <c r="A715" s="21"/>
      <c r="B715" s="21"/>
      <c r="C715" s="21"/>
      <c r="D715" s="22" t="s">
        <v>989</v>
      </c>
      <c r="E715" s="17">
        <v>1</v>
      </c>
      <c r="F715" s="72">
        <f>G713</f>
        <v>9322.74</v>
      </c>
      <c r="G715" s="12">
        <f>ROUND(F715*E715,2)</f>
        <v>9322.74</v>
      </c>
    </row>
    <row r="716" spans="1:7" ht="0.95" customHeight="1" x14ac:dyDescent="0.25">
      <c r="A716" s="23"/>
      <c r="B716" s="23"/>
      <c r="C716" s="23"/>
      <c r="D716" s="24"/>
      <c r="E716" s="23"/>
      <c r="F716" s="75"/>
      <c r="G716" s="23"/>
    </row>
    <row r="717" spans="1:7" x14ac:dyDescent="0.25">
      <c r="A717" s="21"/>
      <c r="B717" s="21"/>
      <c r="C717" s="21"/>
      <c r="D717" s="22" t="s">
        <v>990</v>
      </c>
      <c r="E717" s="17">
        <v>1</v>
      </c>
      <c r="F717" s="72">
        <f>G711+G715</f>
        <v>284719.74</v>
      </c>
      <c r="G717" s="12">
        <f>ROUND(F717*E717,2)</f>
        <v>284719.74</v>
      </c>
    </row>
    <row r="718" spans="1:7" ht="0.95" customHeight="1" x14ac:dyDescent="0.25">
      <c r="A718" s="23"/>
      <c r="B718" s="23"/>
      <c r="C718" s="23"/>
      <c r="D718" s="24"/>
      <c r="E718" s="23"/>
      <c r="F718" s="75"/>
      <c r="G718" s="23"/>
    </row>
    <row r="719" spans="1:7" x14ac:dyDescent="0.25">
      <c r="A719" s="13" t="s">
        <v>991</v>
      </c>
      <c r="B719" s="13" t="s">
        <v>96</v>
      </c>
      <c r="C719" s="13" t="s">
        <v>97</v>
      </c>
      <c r="D719" s="14" t="s">
        <v>992</v>
      </c>
      <c r="E719" s="26">
        <v>1</v>
      </c>
      <c r="F719" s="78">
        <v>3106099</v>
      </c>
      <c r="G719" s="26">
        <f>ROUND(E719*F719,2)</f>
        <v>3106099</v>
      </c>
    </row>
    <row r="720" spans="1:7" x14ac:dyDescent="0.25">
      <c r="A720" s="13" t="s">
        <v>993</v>
      </c>
      <c r="B720" s="13" t="s">
        <v>96</v>
      </c>
      <c r="C720" s="13" t="s">
        <v>97</v>
      </c>
      <c r="D720" s="14" t="s">
        <v>994</v>
      </c>
      <c r="E720" s="12">
        <f>E729</f>
        <v>1</v>
      </c>
      <c r="F720" s="72">
        <f>F729</f>
        <v>65033.96</v>
      </c>
      <c r="G720" s="12">
        <f>G729</f>
        <v>65033.96</v>
      </c>
    </row>
    <row r="721" spans="1:7" x14ac:dyDescent="0.25">
      <c r="A721" s="15" t="s">
        <v>995</v>
      </c>
      <c r="B721" s="15" t="s">
        <v>102</v>
      </c>
      <c r="C721" s="15" t="s">
        <v>97</v>
      </c>
      <c r="D721" s="16" t="s">
        <v>996</v>
      </c>
      <c r="E721" s="17">
        <v>1</v>
      </c>
      <c r="F721" s="61">
        <v>15323.31</v>
      </c>
      <c r="G721" s="18">
        <f>ROUND(E721*F721,2)</f>
        <v>15323.31</v>
      </c>
    </row>
    <row r="722" spans="1:7" ht="56.25" x14ac:dyDescent="0.25">
      <c r="A722" s="21"/>
      <c r="B722" s="21"/>
      <c r="C722" s="21"/>
      <c r="D722" s="19" t="s">
        <v>997</v>
      </c>
      <c r="E722" s="21"/>
      <c r="F722" s="76"/>
      <c r="G722" s="21"/>
    </row>
    <row r="723" spans="1:7" x14ac:dyDescent="0.25">
      <c r="A723" s="15" t="s">
        <v>829</v>
      </c>
      <c r="B723" s="15" t="s">
        <v>102</v>
      </c>
      <c r="C723" s="15" t="s">
        <v>111</v>
      </c>
      <c r="D723" s="16" t="s">
        <v>827</v>
      </c>
      <c r="E723" s="17">
        <v>726.96</v>
      </c>
      <c r="F723" s="61">
        <v>13.38</v>
      </c>
      <c r="G723" s="18">
        <f>ROUND(E723*F723,2)</f>
        <v>9726.7199999999993</v>
      </c>
    </row>
    <row r="724" spans="1:7" ht="22.5" x14ac:dyDescent="0.25">
      <c r="A724" s="21"/>
      <c r="B724" s="21"/>
      <c r="C724" s="21"/>
      <c r="D724" s="19" t="s">
        <v>830</v>
      </c>
      <c r="E724" s="21"/>
      <c r="F724" s="76"/>
      <c r="G724" s="21"/>
    </row>
    <row r="725" spans="1:7" x14ac:dyDescent="0.25">
      <c r="A725" s="15" t="s">
        <v>831</v>
      </c>
      <c r="B725" s="15" t="s">
        <v>102</v>
      </c>
      <c r="C725" s="15" t="s">
        <v>111</v>
      </c>
      <c r="D725" s="16" t="s">
        <v>832</v>
      </c>
      <c r="E725" s="17">
        <v>748.77</v>
      </c>
      <c r="F725" s="61">
        <v>30.32</v>
      </c>
      <c r="G725" s="18">
        <f>ROUND(E725*F725,2)</f>
        <v>22702.71</v>
      </c>
    </row>
    <row r="726" spans="1:7" ht="67.5" x14ac:dyDescent="0.25">
      <c r="A726" s="21"/>
      <c r="B726" s="21"/>
      <c r="C726" s="21"/>
      <c r="D726" s="19" t="s">
        <v>833</v>
      </c>
      <c r="E726" s="21"/>
      <c r="F726" s="76"/>
      <c r="G726" s="21"/>
    </row>
    <row r="727" spans="1:7" x14ac:dyDescent="0.25">
      <c r="A727" s="15" t="s">
        <v>837</v>
      </c>
      <c r="B727" s="15" t="s">
        <v>102</v>
      </c>
      <c r="C727" s="15" t="s">
        <v>111</v>
      </c>
      <c r="D727" s="16" t="s">
        <v>838</v>
      </c>
      <c r="E727" s="17">
        <v>121</v>
      </c>
      <c r="F727" s="61">
        <v>142.82</v>
      </c>
      <c r="G727" s="18">
        <f>ROUND(E727*F727,2)</f>
        <v>17281.22</v>
      </c>
    </row>
    <row r="728" spans="1:7" x14ac:dyDescent="0.25">
      <c r="A728" s="21"/>
      <c r="B728" s="21"/>
      <c r="C728" s="21"/>
      <c r="D728" s="19" t="s">
        <v>839</v>
      </c>
      <c r="E728" s="21"/>
      <c r="F728" s="76"/>
      <c r="G728" s="21"/>
    </row>
    <row r="729" spans="1:7" x14ac:dyDescent="0.25">
      <c r="A729" s="21"/>
      <c r="B729" s="21"/>
      <c r="C729" s="21"/>
      <c r="D729" s="22" t="s">
        <v>998</v>
      </c>
      <c r="E729" s="17">
        <v>1</v>
      </c>
      <c r="F729" s="72">
        <f>G721+G723+G725+G727</f>
        <v>65033.96</v>
      </c>
      <c r="G729" s="12">
        <f>ROUND(F729*E729,2)</f>
        <v>65033.96</v>
      </c>
    </row>
    <row r="730" spans="1:7" ht="0.95" customHeight="1" x14ac:dyDescent="0.25">
      <c r="A730" s="23"/>
      <c r="B730" s="23"/>
      <c r="C730" s="23"/>
      <c r="D730" s="24"/>
      <c r="E730" s="23"/>
      <c r="F730" s="75"/>
      <c r="G730" s="23"/>
    </row>
    <row r="731" spans="1:7" x14ac:dyDescent="0.25">
      <c r="A731" s="21"/>
      <c r="B731" s="21"/>
      <c r="C731" s="21"/>
      <c r="D731" s="22" t="s">
        <v>999</v>
      </c>
      <c r="E731" s="25">
        <v>1</v>
      </c>
      <c r="F731" s="72">
        <f>G530+G569+G610+G641+G662+G686+G707+G717+G719+G729</f>
        <v>7207030.6499999994</v>
      </c>
      <c r="G731" s="12">
        <f>ROUND(F731*E731,2)</f>
        <v>7207030.6500000004</v>
      </c>
    </row>
    <row r="732" spans="1:7" ht="0.95" customHeight="1" x14ac:dyDescent="0.25">
      <c r="A732" s="23"/>
      <c r="B732" s="23"/>
      <c r="C732" s="23"/>
      <c r="D732" s="24"/>
      <c r="E732" s="23"/>
      <c r="F732" s="75"/>
      <c r="G732" s="23"/>
    </row>
    <row r="733" spans="1:7" x14ac:dyDescent="0.25">
      <c r="A733" s="9" t="s">
        <v>1000</v>
      </c>
      <c r="B733" s="9" t="s">
        <v>96</v>
      </c>
      <c r="C733" s="9" t="s">
        <v>97</v>
      </c>
      <c r="D733" s="10" t="s">
        <v>1001</v>
      </c>
      <c r="E733" s="11">
        <f>E750</f>
        <v>1</v>
      </c>
      <c r="F733" s="72">
        <f>F750</f>
        <v>690000</v>
      </c>
      <c r="G733" s="12">
        <f>G750</f>
        <v>690000</v>
      </c>
    </row>
    <row r="734" spans="1:7" x14ac:dyDescent="0.25">
      <c r="A734" s="13" t="s">
        <v>1002</v>
      </c>
      <c r="B734" s="13" t="s">
        <v>96</v>
      </c>
      <c r="C734" s="13" t="s">
        <v>97</v>
      </c>
      <c r="D734" s="14" t="s">
        <v>746</v>
      </c>
      <c r="E734" s="12">
        <f>E737</f>
        <v>1</v>
      </c>
      <c r="F734" s="72">
        <f>F737</f>
        <v>0</v>
      </c>
      <c r="G734" s="12">
        <f>G737</f>
        <v>0</v>
      </c>
    </row>
    <row r="735" spans="1:7" x14ac:dyDescent="0.25">
      <c r="A735" s="15" t="s">
        <v>1003</v>
      </c>
      <c r="B735" s="15" t="s">
        <v>102</v>
      </c>
      <c r="C735" s="15" t="s">
        <v>97</v>
      </c>
      <c r="D735" s="16" t="s">
        <v>748</v>
      </c>
      <c r="E735" s="17"/>
      <c r="F735" s="61"/>
      <c r="G735" s="18"/>
    </row>
    <row r="736" spans="1:7" ht="191.25" x14ac:dyDescent="0.25">
      <c r="A736" s="21"/>
      <c r="B736" s="21"/>
      <c r="C736" s="21"/>
      <c r="D736" s="19" t="s">
        <v>1004</v>
      </c>
      <c r="E736" s="21"/>
      <c r="F736" s="76"/>
      <c r="G736" s="21"/>
    </row>
    <row r="737" spans="1:7" x14ac:dyDescent="0.25">
      <c r="A737" s="21"/>
      <c r="B737" s="21"/>
      <c r="C737" s="21"/>
      <c r="D737" s="22" t="s">
        <v>1005</v>
      </c>
      <c r="E737" s="17">
        <v>1</v>
      </c>
      <c r="F737" s="72">
        <f>G735</f>
        <v>0</v>
      </c>
      <c r="G737" s="12">
        <f>ROUND(F737*E737,2)</f>
        <v>0</v>
      </c>
    </row>
    <row r="738" spans="1:7" ht="0.95" customHeight="1" x14ac:dyDescent="0.25">
      <c r="A738" s="23"/>
      <c r="B738" s="23"/>
      <c r="C738" s="23"/>
      <c r="D738" s="24"/>
      <c r="E738" s="23"/>
      <c r="F738" s="75"/>
      <c r="G738" s="23"/>
    </row>
    <row r="739" spans="1:7" x14ac:dyDescent="0.25">
      <c r="A739" s="13" t="s">
        <v>1006</v>
      </c>
      <c r="B739" s="13" t="s">
        <v>96</v>
      </c>
      <c r="C739" s="13" t="s">
        <v>97</v>
      </c>
      <c r="D739" s="14" t="s">
        <v>752</v>
      </c>
      <c r="E739" s="12">
        <f>E748</f>
        <v>1</v>
      </c>
      <c r="F739" s="72">
        <f>F748</f>
        <v>690000</v>
      </c>
      <c r="G739" s="12">
        <f>G748</f>
        <v>690000</v>
      </c>
    </row>
    <row r="740" spans="1:7" x14ac:dyDescent="0.25">
      <c r="A740" s="15" t="s">
        <v>1007</v>
      </c>
      <c r="B740" s="15" t="s">
        <v>102</v>
      </c>
      <c r="C740" s="15" t="s">
        <v>111</v>
      </c>
      <c r="D740" s="16" t="s">
        <v>1008</v>
      </c>
      <c r="E740" s="17">
        <v>3</v>
      </c>
      <c r="F740" s="95">
        <v>45000</v>
      </c>
      <c r="G740" s="18">
        <f>ROUND(E740*F740,2)</f>
        <v>135000</v>
      </c>
    </row>
    <row r="741" spans="1:7" ht="202.5" x14ac:dyDescent="0.25">
      <c r="A741" s="21"/>
      <c r="B741" s="21"/>
      <c r="C741" s="21"/>
      <c r="D741" s="19" t="s">
        <v>1009</v>
      </c>
      <c r="E741" s="21"/>
      <c r="F741" s="76"/>
      <c r="G741" s="21"/>
    </row>
    <row r="742" spans="1:7" x14ac:dyDescent="0.25">
      <c r="A742" s="15" t="s">
        <v>1010</v>
      </c>
      <c r="B742" s="15" t="s">
        <v>102</v>
      </c>
      <c r="C742" s="15" t="s">
        <v>111</v>
      </c>
      <c r="D742" s="16" t="s">
        <v>1011</v>
      </c>
      <c r="E742" s="17">
        <v>3</v>
      </c>
      <c r="F742" s="95">
        <v>150000</v>
      </c>
      <c r="G742" s="18">
        <f>ROUND(E742*F742,2)</f>
        <v>450000</v>
      </c>
    </row>
    <row r="743" spans="1:7" ht="101.25" x14ac:dyDescent="0.25">
      <c r="A743" s="21"/>
      <c r="B743" s="21"/>
      <c r="C743" s="21"/>
      <c r="D743" s="19" t="s">
        <v>1012</v>
      </c>
      <c r="E743" s="21"/>
      <c r="F743" s="76"/>
      <c r="G743" s="21"/>
    </row>
    <row r="744" spans="1:7" x14ac:dyDescent="0.25">
      <c r="A744" s="15" t="s">
        <v>1013</v>
      </c>
      <c r="B744" s="15" t="s">
        <v>102</v>
      </c>
      <c r="C744" s="15" t="s">
        <v>111</v>
      </c>
      <c r="D744" s="16" t="s">
        <v>1014</v>
      </c>
      <c r="E744" s="17">
        <v>3</v>
      </c>
      <c r="F744" s="95">
        <v>20000</v>
      </c>
      <c r="G744" s="18">
        <f>ROUND(E744*F744,2)</f>
        <v>60000</v>
      </c>
    </row>
    <row r="745" spans="1:7" ht="22.5" x14ac:dyDescent="0.25">
      <c r="A745" s="21"/>
      <c r="B745" s="21"/>
      <c r="C745" s="21"/>
      <c r="D745" s="19" t="s">
        <v>1015</v>
      </c>
      <c r="E745" s="21"/>
      <c r="F745" s="76"/>
      <c r="G745" s="21"/>
    </row>
    <row r="746" spans="1:7" x14ac:dyDescent="0.25">
      <c r="A746" s="15" t="s">
        <v>1016</v>
      </c>
      <c r="B746" s="15" t="s">
        <v>102</v>
      </c>
      <c r="C746" s="15" t="s">
        <v>111</v>
      </c>
      <c r="D746" s="16" t="s">
        <v>1017</v>
      </c>
      <c r="E746" s="17">
        <v>3</v>
      </c>
      <c r="F746" s="95">
        <v>15000</v>
      </c>
      <c r="G746" s="18">
        <f>ROUND(E746*F746,2)</f>
        <v>45000</v>
      </c>
    </row>
    <row r="747" spans="1:7" ht="22.5" x14ac:dyDescent="0.25">
      <c r="A747" s="21"/>
      <c r="B747" s="21"/>
      <c r="C747" s="21"/>
      <c r="D747" s="19" t="s">
        <v>1018</v>
      </c>
      <c r="E747" s="21"/>
      <c r="F747" s="76"/>
      <c r="G747" s="21"/>
    </row>
    <row r="748" spans="1:7" x14ac:dyDescent="0.25">
      <c r="A748" s="21"/>
      <c r="B748" s="21"/>
      <c r="C748" s="21"/>
      <c r="D748" s="22" t="s">
        <v>1019</v>
      </c>
      <c r="E748" s="17">
        <v>1</v>
      </c>
      <c r="F748" s="72">
        <f>G740+G742+G744+G746</f>
        <v>690000</v>
      </c>
      <c r="G748" s="12">
        <f>ROUND(F748*E748,2)</f>
        <v>690000</v>
      </c>
    </row>
    <row r="749" spans="1:7" ht="0.95" customHeight="1" x14ac:dyDescent="0.25">
      <c r="A749" s="23"/>
      <c r="B749" s="23"/>
      <c r="C749" s="23"/>
      <c r="D749" s="24"/>
      <c r="E749" s="23"/>
      <c r="F749" s="75"/>
      <c r="G749" s="23"/>
    </row>
    <row r="750" spans="1:7" x14ac:dyDescent="0.25">
      <c r="A750" s="21"/>
      <c r="B750" s="21"/>
      <c r="C750" s="21"/>
      <c r="D750" s="22" t="s">
        <v>1020</v>
      </c>
      <c r="E750" s="25">
        <v>1</v>
      </c>
      <c r="F750" s="72">
        <f>G737+G748</f>
        <v>690000</v>
      </c>
      <c r="G750" s="12">
        <f>ROUND(F750*E750,2)</f>
        <v>690000</v>
      </c>
    </row>
    <row r="751" spans="1:7" ht="0.95" customHeight="1" x14ac:dyDescent="0.25">
      <c r="A751" s="23"/>
      <c r="B751" s="23"/>
      <c r="C751" s="23"/>
      <c r="D751" s="24"/>
      <c r="E751" s="23"/>
      <c r="F751" s="75"/>
      <c r="G751" s="23"/>
    </row>
    <row r="752" spans="1:7" x14ac:dyDescent="0.25">
      <c r="A752" s="9" t="s">
        <v>1021</v>
      </c>
      <c r="B752" s="9" t="s">
        <v>96</v>
      </c>
      <c r="C752" s="9" t="s">
        <v>97</v>
      </c>
      <c r="D752" s="10" t="s">
        <v>1022</v>
      </c>
      <c r="E752" s="11">
        <f>E780</f>
        <v>1</v>
      </c>
      <c r="F752" s="72">
        <f>F780</f>
        <v>2719788.5700000003</v>
      </c>
      <c r="G752" s="12">
        <f>G780</f>
        <v>2719788.57</v>
      </c>
    </row>
    <row r="753" spans="1:7" x14ac:dyDescent="0.25">
      <c r="A753" s="13" t="s">
        <v>1023</v>
      </c>
      <c r="B753" s="13" t="s">
        <v>96</v>
      </c>
      <c r="C753" s="13" t="s">
        <v>97</v>
      </c>
      <c r="D753" s="14" t="s">
        <v>950</v>
      </c>
      <c r="E753" s="12">
        <f>E758</f>
        <v>1</v>
      </c>
      <c r="F753" s="72">
        <f>F758</f>
        <v>56259.64</v>
      </c>
      <c r="G753" s="12">
        <f>G758</f>
        <v>56259.64</v>
      </c>
    </row>
    <row r="754" spans="1:7" x14ac:dyDescent="0.25">
      <c r="A754" s="15" t="s">
        <v>1024</v>
      </c>
      <c r="B754" s="15" t="s">
        <v>102</v>
      </c>
      <c r="C754" s="15" t="s">
        <v>111</v>
      </c>
      <c r="D754" s="16" t="s">
        <v>1025</v>
      </c>
      <c r="E754" s="17">
        <v>1</v>
      </c>
      <c r="F754" s="61">
        <v>22922.560000000001</v>
      </c>
      <c r="G754" s="18">
        <f>ROUND(E754*F754,2)</f>
        <v>22922.560000000001</v>
      </c>
    </row>
    <row r="755" spans="1:7" ht="78.75" x14ac:dyDescent="0.25">
      <c r="A755" s="21"/>
      <c r="B755" s="21"/>
      <c r="C755" s="21"/>
      <c r="D755" s="19" t="s">
        <v>1026</v>
      </c>
      <c r="E755" s="21"/>
      <c r="F755" s="76"/>
      <c r="G755" s="21"/>
    </row>
    <row r="756" spans="1:7" x14ac:dyDescent="0.25">
      <c r="A756" s="15" t="s">
        <v>1027</v>
      </c>
      <c r="B756" s="15" t="s">
        <v>102</v>
      </c>
      <c r="C756" s="15" t="s">
        <v>111</v>
      </c>
      <c r="D756" s="16" t="s">
        <v>1028</v>
      </c>
      <c r="E756" s="17">
        <v>2</v>
      </c>
      <c r="F756" s="61">
        <v>16668.54</v>
      </c>
      <c r="G756" s="18">
        <f>ROUND(E756*F756,2)</f>
        <v>33337.08</v>
      </c>
    </row>
    <row r="757" spans="1:7" ht="123.75" x14ac:dyDescent="0.25">
      <c r="A757" s="21"/>
      <c r="B757" s="21"/>
      <c r="C757" s="21"/>
      <c r="D757" s="19" t="s">
        <v>1029</v>
      </c>
      <c r="E757" s="21"/>
      <c r="F757" s="76"/>
      <c r="G757" s="21"/>
    </row>
    <row r="758" spans="1:7" x14ac:dyDescent="0.25">
      <c r="A758" s="21"/>
      <c r="B758" s="21"/>
      <c r="C758" s="21"/>
      <c r="D758" s="22" t="s">
        <v>1030</v>
      </c>
      <c r="E758" s="17">
        <v>1</v>
      </c>
      <c r="F758" s="72">
        <f>G754+G756</f>
        <v>56259.64</v>
      </c>
      <c r="G758" s="12">
        <f>ROUND(F758*E758,2)</f>
        <v>56259.64</v>
      </c>
    </row>
    <row r="759" spans="1:7" ht="0.95" customHeight="1" x14ac:dyDescent="0.25">
      <c r="A759" s="23"/>
      <c r="B759" s="23"/>
      <c r="C759" s="23"/>
      <c r="D759" s="24"/>
      <c r="E759" s="23"/>
      <c r="F759" s="75"/>
      <c r="G759" s="23"/>
    </row>
    <row r="760" spans="1:7" x14ac:dyDescent="0.25">
      <c r="A760" s="13" t="s">
        <v>1031</v>
      </c>
      <c r="B760" s="13" t="s">
        <v>96</v>
      </c>
      <c r="C760" s="13" t="s">
        <v>97</v>
      </c>
      <c r="D760" s="14" t="s">
        <v>955</v>
      </c>
      <c r="E760" s="12">
        <f>E777</f>
        <v>1</v>
      </c>
      <c r="F760" s="72">
        <f>F777</f>
        <v>954368.57000000007</v>
      </c>
      <c r="G760" s="12">
        <f>G777</f>
        <v>954368.57</v>
      </c>
    </row>
    <row r="761" spans="1:7" x14ac:dyDescent="0.25">
      <c r="A761" s="15" t="s">
        <v>1032</v>
      </c>
      <c r="B761" s="15" t="s">
        <v>102</v>
      </c>
      <c r="C761" s="15" t="s">
        <v>111</v>
      </c>
      <c r="D761" s="16" t="s">
        <v>1033</v>
      </c>
      <c r="E761" s="17">
        <v>1398</v>
      </c>
      <c r="F761" s="61">
        <v>500.61</v>
      </c>
      <c r="G761" s="18">
        <f>ROUND(E761*F761,2)</f>
        <v>699852.78</v>
      </c>
    </row>
    <row r="762" spans="1:7" ht="45" x14ac:dyDescent="0.25">
      <c r="A762" s="21"/>
      <c r="B762" s="21"/>
      <c r="C762" s="21"/>
      <c r="D762" s="19" t="s">
        <v>1034</v>
      </c>
      <c r="E762" s="21"/>
      <c r="F762" s="76"/>
      <c r="G762" s="21"/>
    </row>
    <row r="763" spans="1:7" x14ac:dyDescent="0.25">
      <c r="A763" s="15" t="s">
        <v>1035</v>
      </c>
      <c r="B763" s="15" t="s">
        <v>102</v>
      </c>
      <c r="C763" s="15" t="s">
        <v>111</v>
      </c>
      <c r="D763" s="16" t="s">
        <v>1036</v>
      </c>
      <c r="E763" s="17">
        <v>40</v>
      </c>
      <c r="F763" s="61">
        <v>473.9</v>
      </c>
      <c r="G763" s="18">
        <f>ROUND(E763*F763,2)</f>
        <v>18956</v>
      </c>
    </row>
    <row r="764" spans="1:7" ht="33.75" x14ac:dyDescent="0.25">
      <c r="A764" s="21"/>
      <c r="B764" s="21"/>
      <c r="C764" s="21"/>
      <c r="D764" s="19" t="s">
        <v>1037</v>
      </c>
      <c r="E764" s="21"/>
      <c r="F764" s="76"/>
      <c r="G764" s="21"/>
    </row>
    <row r="765" spans="1:7" x14ac:dyDescent="0.25">
      <c r="A765" s="15" t="s">
        <v>1038</v>
      </c>
      <c r="B765" s="15" t="s">
        <v>102</v>
      </c>
      <c r="C765" s="15" t="s">
        <v>111</v>
      </c>
      <c r="D765" s="16" t="s">
        <v>1039</v>
      </c>
      <c r="E765" s="17">
        <v>86</v>
      </c>
      <c r="F765" s="61">
        <v>435.69</v>
      </c>
      <c r="G765" s="18">
        <f>ROUND(E765*F765,2)</f>
        <v>37469.339999999997</v>
      </c>
    </row>
    <row r="766" spans="1:7" ht="45" x14ac:dyDescent="0.25">
      <c r="A766" s="21"/>
      <c r="B766" s="21"/>
      <c r="C766" s="21"/>
      <c r="D766" s="19" t="s">
        <v>1040</v>
      </c>
      <c r="E766" s="21"/>
      <c r="F766" s="76"/>
      <c r="G766" s="21"/>
    </row>
    <row r="767" spans="1:7" x14ac:dyDescent="0.25">
      <c r="A767" s="15" t="s">
        <v>1041</v>
      </c>
      <c r="B767" s="15" t="s">
        <v>102</v>
      </c>
      <c r="C767" s="15" t="s">
        <v>111</v>
      </c>
      <c r="D767" s="16" t="s">
        <v>1042</v>
      </c>
      <c r="E767" s="17">
        <v>86</v>
      </c>
      <c r="F767" s="61">
        <v>674.33</v>
      </c>
      <c r="G767" s="18">
        <f>ROUND(E767*F767,2)</f>
        <v>57992.38</v>
      </c>
    </row>
    <row r="768" spans="1:7" ht="22.5" x14ac:dyDescent="0.25">
      <c r="A768" s="21"/>
      <c r="B768" s="21"/>
      <c r="C768" s="21"/>
      <c r="D768" s="19" t="s">
        <v>1043</v>
      </c>
      <c r="E768" s="21"/>
      <c r="F768" s="76"/>
      <c r="G768" s="21"/>
    </row>
    <row r="769" spans="1:7" x14ac:dyDescent="0.25">
      <c r="A769" s="15" t="s">
        <v>1044</v>
      </c>
      <c r="B769" s="15" t="s">
        <v>102</v>
      </c>
      <c r="C769" s="15" t="s">
        <v>111</v>
      </c>
      <c r="D769" s="16" t="s">
        <v>1045</v>
      </c>
      <c r="E769" s="17">
        <v>5</v>
      </c>
      <c r="F769" s="61">
        <v>879.05</v>
      </c>
      <c r="G769" s="18">
        <f>ROUND(E769*F769,2)</f>
        <v>4395.25</v>
      </c>
    </row>
    <row r="770" spans="1:7" ht="22.5" x14ac:dyDescent="0.25">
      <c r="A770" s="21"/>
      <c r="B770" s="21"/>
      <c r="C770" s="21"/>
      <c r="D770" s="19" t="s">
        <v>1046</v>
      </c>
      <c r="E770" s="21"/>
      <c r="F770" s="76"/>
      <c r="G770" s="21"/>
    </row>
    <row r="771" spans="1:7" x14ac:dyDescent="0.25">
      <c r="A771" s="15" t="s">
        <v>1047</v>
      </c>
      <c r="B771" s="15" t="s">
        <v>102</v>
      </c>
      <c r="C771" s="15" t="s">
        <v>111</v>
      </c>
      <c r="D771" s="16" t="s">
        <v>1048</v>
      </c>
      <c r="E771" s="17">
        <v>68</v>
      </c>
      <c r="F771" s="61">
        <v>292.60000000000002</v>
      </c>
      <c r="G771" s="18">
        <f>ROUND(E771*F771,2)</f>
        <v>19896.8</v>
      </c>
    </row>
    <row r="772" spans="1:7" ht="56.25" x14ac:dyDescent="0.25">
      <c r="A772" s="21"/>
      <c r="B772" s="21"/>
      <c r="C772" s="21"/>
      <c r="D772" s="19" t="s">
        <v>1049</v>
      </c>
      <c r="E772" s="21"/>
      <c r="F772" s="76"/>
      <c r="G772" s="21"/>
    </row>
    <row r="773" spans="1:7" x14ac:dyDescent="0.25">
      <c r="A773" s="15" t="s">
        <v>1050</v>
      </c>
      <c r="B773" s="15" t="s">
        <v>102</v>
      </c>
      <c r="C773" s="15" t="s">
        <v>111</v>
      </c>
      <c r="D773" s="16" t="s">
        <v>1051</v>
      </c>
      <c r="E773" s="17">
        <v>350</v>
      </c>
      <c r="F773" s="61">
        <v>262.41000000000003</v>
      </c>
      <c r="G773" s="18">
        <f>ROUND(E773*F773,2)</f>
        <v>91843.5</v>
      </c>
    </row>
    <row r="774" spans="1:7" ht="56.25" x14ac:dyDescent="0.25">
      <c r="A774" s="21"/>
      <c r="B774" s="21"/>
      <c r="C774" s="21"/>
      <c r="D774" s="19" t="s">
        <v>1052</v>
      </c>
      <c r="E774" s="21"/>
      <c r="F774" s="76"/>
      <c r="G774" s="21"/>
    </row>
    <row r="775" spans="1:7" x14ac:dyDescent="0.25">
      <c r="A775" s="15" t="s">
        <v>1053</v>
      </c>
      <c r="B775" s="15" t="s">
        <v>102</v>
      </c>
      <c r="C775" s="15" t="s">
        <v>111</v>
      </c>
      <c r="D775" s="16" t="s">
        <v>1054</v>
      </c>
      <c r="E775" s="17">
        <v>68</v>
      </c>
      <c r="F775" s="61">
        <v>352.39</v>
      </c>
      <c r="G775" s="18">
        <f>ROUND(E775*F775,2)</f>
        <v>23962.52</v>
      </c>
    </row>
    <row r="776" spans="1:7" ht="33.75" x14ac:dyDescent="0.25">
      <c r="A776" s="21"/>
      <c r="B776" s="21"/>
      <c r="C776" s="21"/>
      <c r="D776" s="19" t="s">
        <v>1055</v>
      </c>
      <c r="E776" s="21"/>
      <c r="F776" s="76"/>
      <c r="G776" s="21"/>
    </row>
    <row r="777" spans="1:7" x14ac:dyDescent="0.25">
      <c r="A777" s="21"/>
      <c r="B777" s="21"/>
      <c r="C777" s="21"/>
      <c r="D777" s="22" t="s">
        <v>1056</v>
      </c>
      <c r="E777" s="17">
        <v>1</v>
      </c>
      <c r="F777" s="72">
        <f>G761+G763+G765+G767+G769+G771+G773+G775</f>
        <v>954368.57000000007</v>
      </c>
      <c r="G777" s="12">
        <f>ROUND(F777*E777,2)</f>
        <v>954368.57</v>
      </c>
    </row>
    <row r="778" spans="1:7" ht="0.95" customHeight="1" x14ac:dyDescent="0.25">
      <c r="A778" s="23"/>
      <c r="B778" s="23"/>
      <c r="C778" s="23"/>
      <c r="D778" s="24"/>
      <c r="E778" s="23"/>
      <c r="F778" s="75"/>
      <c r="G778" s="23"/>
    </row>
    <row r="779" spans="1:7" x14ac:dyDescent="0.25">
      <c r="A779" s="13" t="s">
        <v>1057</v>
      </c>
      <c r="B779" s="13" t="s">
        <v>96</v>
      </c>
      <c r="C779" s="13" t="s">
        <v>97</v>
      </c>
      <c r="D779" s="14" t="s">
        <v>1058</v>
      </c>
      <c r="E779" s="26">
        <v>1</v>
      </c>
      <c r="F779" s="78">
        <v>1709160.36</v>
      </c>
      <c r="G779" s="26">
        <f>ROUND(E779*F779,2)</f>
        <v>1709160.36</v>
      </c>
    </row>
    <row r="780" spans="1:7" x14ac:dyDescent="0.25">
      <c r="A780" s="21"/>
      <c r="B780" s="21"/>
      <c r="C780" s="21"/>
      <c r="D780" s="22" t="s">
        <v>1059</v>
      </c>
      <c r="E780" s="25">
        <v>1</v>
      </c>
      <c r="F780" s="72">
        <f>G758+G777+G779</f>
        <v>2719788.5700000003</v>
      </c>
      <c r="G780" s="12">
        <f>ROUND(F780*E780,2)</f>
        <v>2719788.57</v>
      </c>
    </row>
    <row r="781" spans="1:7" ht="0.95" customHeight="1" x14ac:dyDescent="0.25">
      <c r="A781" s="23"/>
      <c r="B781" s="23"/>
      <c r="C781" s="23"/>
      <c r="D781" s="24"/>
      <c r="E781" s="23"/>
      <c r="F781" s="75"/>
      <c r="G781" s="23"/>
    </row>
    <row r="782" spans="1:7" x14ac:dyDescent="0.25">
      <c r="A782" s="9" t="s">
        <v>1060</v>
      </c>
      <c r="B782" s="9" t="s">
        <v>96</v>
      </c>
      <c r="C782" s="9" t="s">
        <v>97</v>
      </c>
      <c r="D782" s="10" t="s">
        <v>1061</v>
      </c>
      <c r="E782" s="11">
        <f>E807</f>
        <v>1</v>
      </c>
      <c r="F782" s="72">
        <f>F807</f>
        <v>1286569.3399999999</v>
      </c>
      <c r="G782" s="12">
        <f>G807</f>
        <v>1286569.3400000001</v>
      </c>
    </row>
    <row r="783" spans="1:7" x14ac:dyDescent="0.25">
      <c r="A783" s="13" t="s">
        <v>1062</v>
      </c>
      <c r="B783" s="13" t="s">
        <v>96</v>
      </c>
      <c r="C783" s="13" t="s">
        <v>97</v>
      </c>
      <c r="D783" s="14" t="s">
        <v>982</v>
      </c>
      <c r="E783" s="12">
        <f>E786</f>
        <v>1</v>
      </c>
      <c r="F783" s="72">
        <f>F786</f>
        <v>205800</v>
      </c>
      <c r="G783" s="12">
        <f>G786</f>
        <v>205800</v>
      </c>
    </row>
    <row r="784" spans="1:7" x14ac:dyDescent="0.25">
      <c r="A784" s="15" t="s">
        <v>1063</v>
      </c>
      <c r="B784" s="15" t="s">
        <v>102</v>
      </c>
      <c r="C784" s="15" t="s">
        <v>111</v>
      </c>
      <c r="D784" s="16" t="s">
        <v>1064</v>
      </c>
      <c r="E784" s="17">
        <v>1</v>
      </c>
      <c r="F784" s="61">
        <v>205800</v>
      </c>
      <c r="G784" s="18">
        <f>ROUND(E784*F784,2)</f>
        <v>205800</v>
      </c>
    </row>
    <row r="785" spans="1:7" ht="112.5" x14ac:dyDescent="0.25">
      <c r="A785" s="21"/>
      <c r="B785" s="21"/>
      <c r="C785" s="21"/>
      <c r="D785" s="19" t="s">
        <v>1065</v>
      </c>
      <c r="E785" s="21"/>
      <c r="F785" s="76"/>
      <c r="G785" s="21"/>
    </row>
    <row r="786" spans="1:7" x14ac:dyDescent="0.25">
      <c r="A786" s="21"/>
      <c r="B786" s="21"/>
      <c r="C786" s="21"/>
      <c r="D786" s="22" t="s">
        <v>1066</v>
      </c>
      <c r="E786" s="17">
        <v>1</v>
      </c>
      <c r="F786" s="72">
        <f>G784</f>
        <v>205800</v>
      </c>
      <c r="G786" s="12">
        <f>ROUND(F786*E786,2)</f>
        <v>205800</v>
      </c>
    </row>
    <row r="787" spans="1:7" ht="0.95" customHeight="1" x14ac:dyDescent="0.25">
      <c r="A787" s="23"/>
      <c r="B787" s="23"/>
      <c r="C787" s="23"/>
      <c r="D787" s="24"/>
      <c r="E787" s="23"/>
      <c r="F787" s="75"/>
      <c r="G787" s="23"/>
    </row>
    <row r="788" spans="1:7" x14ac:dyDescent="0.25">
      <c r="A788" s="13" t="s">
        <v>1067</v>
      </c>
      <c r="B788" s="13" t="s">
        <v>96</v>
      </c>
      <c r="C788" s="13" t="s">
        <v>97</v>
      </c>
      <c r="D788" s="14" t="s">
        <v>1068</v>
      </c>
      <c r="E788" s="12">
        <f>E793</f>
        <v>1</v>
      </c>
      <c r="F788" s="72">
        <f>F793</f>
        <v>789037.2</v>
      </c>
      <c r="G788" s="12">
        <f>G793</f>
        <v>789037.2</v>
      </c>
    </row>
    <row r="789" spans="1:7" x14ac:dyDescent="0.25">
      <c r="A789" s="15" t="s">
        <v>1069</v>
      </c>
      <c r="B789" s="15" t="s">
        <v>102</v>
      </c>
      <c r="C789" s="15" t="s">
        <v>111</v>
      </c>
      <c r="D789" s="16" t="s">
        <v>1070</v>
      </c>
      <c r="E789" s="17">
        <v>79</v>
      </c>
      <c r="F789" s="61">
        <v>2606.8000000000002</v>
      </c>
      <c r="G789" s="18">
        <f>ROUND(E789*F789,2)</f>
        <v>205937.2</v>
      </c>
    </row>
    <row r="790" spans="1:7" ht="56.25" x14ac:dyDescent="0.25">
      <c r="A790" s="21"/>
      <c r="B790" s="21"/>
      <c r="C790" s="21"/>
      <c r="D790" s="19" t="s">
        <v>1071</v>
      </c>
      <c r="E790" s="21"/>
      <c r="F790" s="76"/>
      <c r="G790" s="21"/>
    </row>
    <row r="791" spans="1:7" x14ac:dyDescent="0.25">
      <c r="A791" s="15" t="s">
        <v>1072</v>
      </c>
      <c r="B791" s="15" t="s">
        <v>102</v>
      </c>
      <c r="C791" s="15" t="s">
        <v>111</v>
      </c>
      <c r="D791" s="16" t="s">
        <v>1073</v>
      </c>
      <c r="E791" s="17">
        <v>1</v>
      </c>
      <c r="F791" s="61">
        <v>583100</v>
      </c>
      <c r="G791" s="18">
        <f>ROUND(E791*F791,2)</f>
        <v>583100</v>
      </c>
    </row>
    <row r="792" spans="1:7" ht="45" x14ac:dyDescent="0.25">
      <c r="A792" s="21"/>
      <c r="B792" s="21"/>
      <c r="C792" s="21"/>
      <c r="D792" s="19" t="s">
        <v>1074</v>
      </c>
      <c r="E792" s="21"/>
      <c r="F792" s="76"/>
      <c r="G792" s="21"/>
    </row>
    <row r="793" spans="1:7" x14ac:dyDescent="0.25">
      <c r="A793" s="21"/>
      <c r="B793" s="21"/>
      <c r="C793" s="21"/>
      <c r="D793" s="22" t="s">
        <v>1075</v>
      </c>
      <c r="E793" s="17">
        <v>1</v>
      </c>
      <c r="F793" s="72">
        <f>G789+G791</f>
        <v>789037.2</v>
      </c>
      <c r="G793" s="12">
        <f>ROUND(F793*E793,2)</f>
        <v>789037.2</v>
      </c>
    </row>
    <row r="794" spans="1:7" ht="0.95" customHeight="1" x14ac:dyDescent="0.25">
      <c r="A794" s="23"/>
      <c r="B794" s="23"/>
      <c r="C794" s="23"/>
      <c r="D794" s="24"/>
      <c r="E794" s="23"/>
      <c r="F794" s="75"/>
      <c r="G794" s="23"/>
    </row>
    <row r="795" spans="1:7" x14ac:dyDescent="0.25">
      <c r="A795" s="13" t="s">
        <v>1076</v>
      </c>
      <c r="B795" s="13" t="s">
        <v>96</v>
      </c>
      <c r="C795" s="13" t="s">
        <v>97</v>
      </c>
      <c r="D795" s="14" t="s">
        <v>1077</v>
      </c>
      <c r="E795" s="12">
        <f>E800</f>
        <v>1</v>
      </c>
      <c r="F795" s="72">
        <f>F800</f>
        <v>47929.58</v>
      </c>
      <c r="G795" s="12">
        <f>G800</f>
        <v>47929.58</v>
      </c>
    </row>
    <row r="796" spans="1:7" x14ac:dyDescent="0.25">
      <c r="A796" s="15" t="s">
        <v>1078</v>
      </c>
      <c r="B796" s="15" t="s">
        <v>102</v>
      </c>
      <c r="C796" s="15" t="s">
        <v>111</v>
      </c>
      <c r="D796" s="16" t="s">
        <v>1079</v>
      </c>
      <c r="E796" s="17">
        <v>156</v>
      </c>
      <c r="F796" s="61">
        <v>240.1</v>
      </c>
      <c r="G796" s="18">
        <f>ROUND(E796*F796,2)</f>
        <v>37455.599999999999</v>
      </c>
    </row>
    <row r="797" spans="1:7" ht="33.75" x14ac:dyDescent="0.25">
      <c r="A797" s="21"/>
      <c r="B797" s="21"/>
      <c r="C797" s="21"/>
      <c r="D797" s="19" t="s">
        <v>1080</v>
      </c>
      <c r="E797" s="21"/>
      <c r="F797" s="76"/>
      <c r="G797" s="21"/>
    </row>
    <row r="798" spans="1:7" x14ac:dyDescent="0.25">
      <c r="A798" s="15" t="s">
        <v>1081</v>
      </c>
      <c r="B798" s="15" t="s">
        <v>102</v>
      </c>
      <c r="C798" s="15" t="s">
        <v>111</v>
      </c>
      <c r="D798" s="16" t="s">
        <v>1082</v>
      </c>
      <c r="E798" s="17">
        <v>22</v>
      </c>
      <c r="F798" s="61">
        <v>476.09</v>
      </c>
      <c r="G798" s="18">
        <f>ROUND(E798*F798,2)</f>
        <v>10473.98</v>
      </c>
    </row>
    <row r="799" spans="1:7" ht="33.75" x14ac:dyDescent="0.25">
      <c r="A799" s="21"/>
      <c r="B799" s="21"/>
      <c r="C799" s="21"/>
      <c r="D799" s="19" t="s">
        <v>1083</v>
      </c>
      <c r="E799" s="21"/>
      <c r="F799" s="76"/>
      <c r="G799" s="21"/>
    </row>
    <row r="800" spans="1:7" x14ac:dyDescent="0.25">
      <c r="A800" s="21"/>
      <c r="B800" s="21"/>
      <c r="C800" s="21"/>
      <c r="D800" s="22" t="s">
        <v>1084</v>
      </c>
      <c r="E800" s="17">
        <v>1</v>
      </c>
      <c r="F800" s="72">
        <f>G796+G798</f>
        <v>47929.58</v>
      </c>
      <c r="G800" s="12">
        <f>ROUND(F800*E800,2)</f>
        <v>47929.58</v>
      </c>
    </row>
    <row r="801" spans="1:7" ht="0.95" customHeight="1" x14ac:dyDescent="0.25">
      <c r="A801" s="23"/>
      <c r="B801" s="23"/>
      <c r="C801" s="23"/>
      <c r="D801" s="24"/>
      <c r="E801" s="23"/>
      <c r="F801" s="75"/>
      <c r="G801" s="23"/>
    </row>
    <row r="802" spans="1:7" x14ac:dyDescent="0.25">
      <c r="A802" s="13" t="s">
        <v>1085</v>
      </c>
      <c r="B802" s="13" t="s">
        <v>96</v>
      </c>
      <c r="C802" s="13" t="s">
        <v>97</v>
      </c>
      <c r="D802" s="14" t="s">
        <v>661</v>
      </c>
      <c r="E802" s="12">
        <f>E805</f>
        <v>1</v>
      </c>
      <c r="F802" s="72">
        <f>F805</f>
        <v>243802.56</v>
      </c>
      <c r="G802" s="12">
        <f>G805</f>
        <v>243802.56</v>
      </c>
    </row>
    <row r="803" spans="1:7" x14ac:dyDescent="0.25">
      <c r="A803" s="15" t="s">
        <v>1086</v>
      </c>
      <c r="B803" s="15" t="s">
        <v>102</v>
      </c>
      <c r="C803" s="15" t="s">
        <v>111</v>
      </c>
      <c r="D803" s="16" t="s">
        <v>1087</v>
      </c>
      <c r="E803" s="17">
        <v>1</v>
      </c>
      <c r="F803" s="61">
        <v>243802.56</v>
      </c>
      <c r="G803" s="18">
        <f>ROUND(E803*F803,2)</f>
        <v>243802.56</v>
      </c>
    </row>
    <row r="804" spans="1:7" ht="157.5" x14ac:dyDescent="0.25">
      <c r="A804" s="21"/>
      <c r="B804" s="21"/>
      <c r="C804" s="21"/>
      <c r="D804" s="19" t="s">
        <v>1088</v>
      </c>
      <c r="E804" s="21"/>
      <c r="F804" s="76"/>
      <c r="G804" s="21"/>
    </row>
    <row r="805" spans="1:7" x14ac:dyDescent="0.25">
      <c r="A805" s="21"/>
      <c r="B805" s="21"/>
      <c r="C805" s="21"/>
      <c r="D805" s="22" t="s">
        <v>1089</v>
      </c>
      <c r="E805" s="17">
        <v>1</v>
      </c>
      <c r="F805" s="72">
        <f>G803</f>
        <v>243802.56</v>
      </c>
      <c r="G805" s="12">
        <f>ROUND(F805*E805,2)</f>
        <v>243802.56</v>
      </c>
    </row>
    <row r="806" spans="1:7" ht="0.95" customHeight="1" x14ac:dyDescent="0.25">
      <c r="A806" s="23"/>
      <c r="B806" s="23"/>
      <c r="C806" s="23"/>
      <c r="D806" s="24"/>
      <c r="E806" s="23"/>
      <c r="F806" s="75"/>
      <c r="G806" s="23"/>
    </row>
    <row r="807" spans="1:7" x14ac:dyDescent="0.25">
      <c r="A807" s="21"/>
      <c r="B807" s="21"/>
      <c r="C807" s="21"/>
      <c r="D807" s="22" t="s">
        <v>1090</v>
      </c>
      <c r="E807" s="25">
        <v>1</v>
      </c>
      <c r="F807" s="72">
        <f>G786+G793+G800+G805</f>
        <v>1286569.3399999999</v>
      </c>
      <c r="G807" s="12">
        <f>ROUND(F807*E807,2)</f>
        <v>1286569.3400000001</v>
      </c>
    </row>
    <row r="808" spans="1:7" ht="0.95" customHeight="1" x14ac:dyDescent="0.25">
      <c r="A808" s="23"/>
      <c r="B808" s="23"/>
      <c r="C808" s="23"/>
      <c r="D808" s="24"/>
      <c r="E808" s="23"/>
      <c r="F808" s="75"/>
      <c r="G808" s="23"/>
    </row>
    <row r="809" spans="1:7" x14ac:dyDescent="0.25">
      <c r="A809" s="9" t="s">
        <v>1091</v>
      </c>
      <c r="B809" s="9" t="s">
        <v>96</v>
      </c>
      <c r="C809" s="9" t="s">
        <v>97</v>
      </c>
      <c r="D809" s="10" t="s">
        <v>1092</v>
      </c>
      <c r="E809" s="11">
        <f>E1180</f>
        <v>1</v>
      </c>
      <c r="F809" s="72">
        <f>F1180</f>
        <v>21322054.960000001</v>
      </c>
      <c r="G809" s="12">
        <f>G1180</f>
        <v>21322054.960000001</v>
      </c>
    </row>
    <row r="810" spans="1:7" x14ac:dyDescent="0.25">
      <c r="A810" s="13" t="s">
        <v>1093</v>
      </c>
      <c r="B810" s="13" t="s">
        <v>96</v>
      </c>
      <c r="C810" s="13" t="s">
        <v>97</v>
      </c>
      <c r="D810" s="14" t="s">
        <v>1094</v>
      </c>
      <c r="E810" s="12">
        <f>E871</f>
        <v>1</v>
      </c>
      <c r="F810" s="72">
        <f>F871</f>
        <v>2306662.6799999997</v>
      </c>
      <c r="G810" s="12">
        <f>G871</f>
        <v>2306662.6800000002</v>
      </c>
    </row>
    <row r="811" spans="1:7" x14ac:dyDescent="0.25">
      <c r="A811" s="15" t="s">
        <v>1095</v>
      </c>
      <c r="B811" s="15" t="s">
        <v>102</v>
      </c>
      <c r="C811" s="15" t="s">
        <v>111</v>
      </c>
      <c r="D811" s="93" t="s">
        <v>1096</v>
      </c>
      <c r="E811" s="17">
        <v>2</v>
      </c>
      <c r="F811" s="61">
        <v>265619.61</v>
      </c>
      <c r="G811" s="18">
        <f>ROUND(E811*F811,2)</f>
        <v>531239.22</v>
      </c>
    </row>
    <row r="812" spans="1:7" ht="146.25" x14ac:dyDescent="0.25">
      <c r="A812" s="21"/>
      <c r="B812" s="21"/>
      <c r="C812" s="21"/>
      <c r="D812" s="94" t="s">
        <v>1097</v>
      </c>
      <c r="E812" s="21"/>
      <c r="F812" s="76"/>
      <c r="G812" s="21"/>
    </row>
    <row r="813" spans="1:7" x14ac:dyDescent="0.25">
      <c r="A813" s="15" t="s">
        <v>1098</v>
      </c>
      <c r="B813" s="15" t="s">
        <v>102</v>
      </c>
      <c r="C813" s="15" t="s">
        <v>111</v>
      </c>
      <c r="D813" s="93" t="s">
        <v>1099</v>
      </c>
      <c r="E813" s="17">
        <v>2</v>
      </c>
      <c r="F813" s="61">
        <v>11045.08</v>
      </c>
      <c r="G813" s="18">
        <f>ROUND(E813*F813,2)</f>
        <v>22090.16</v>
      </c>
    </row>
    <row r="814" spans="1:7" ht="146.25" x14ac:dyDescent="0.25">
      <c r="A814" s="21"/>
      <c r="B814" s="21"/>
      <c r="C814" s="21"/>
      <c r="D814" s="94" t="s">
        <v>1100</v>
      </c>
      <c r="E814" s="21"/>
      <c r="F814" s="76"/>
      <c r="G814" s="21"/>
    </row>
    <row r="815" spans="1:7" x14ac:dyDescent="0.25">
      <c r="A815" s="15" t="s">
        <v>1101</v>
      </c>
      <c r="B815" s="15" t="s">
        <v>102</v>
      </c>
      <c r="C815" s="15" t="s">
        <v>111</v>
      </c>
      <c r="D815" s="93" t="s">
        <v>1102</v>
      </c>
      <c r="E815" s="17">
        <v>2</v>
      </c>
      <c r="F815" s="61">
        <v>238807.18</v>
      </c>
      <c r="G815" s="18">
        <f>ROUND(E815*F815,2)</f>
        <v>477614.36</v>
      </c>
    </row>
    <row r="816" spans="1:7" ht="135" x14ac:dyDescent="0.25">
      <c r="A816" s="21"/>
      <c r="B816" s="21"/>
      <c r="C816" s="21"/>
      <c r="D816" s="94" t="s">
        <v>1103</v>
      </c>
      <c r="E816" s="21"/>
      <c r="F816" s="76"/>
      <c r="G816" s="21"/>
    </row>
    <row r="817" spans="1:7" x14ac:dyDescent="0.25">
      <c r="A817" s="15" t="s">
        <v>1104</v>
      </c>
      <c r="B817" s="15" t="s">
        <v>102</v>
      </c>
      <c r="C817" s="15" t="s">
        <v>111</v>
      </c>
      <c r="D817" s="16" t="s">
        <v>1105</v>
      </c>
      <c r="E817" s="17">
        <v>12</v>
      </c>
      <c r="F817" s="61">
        <v>946.87</v>
      </c>
      <c r="G817" s="18">
        <f>ROUND(E817*F817,2)</f>
        <v>11362.44</v>
      </c>
    </row>
    <row r="818" spans="1:7" ht="33.75" x14ac:dyDescent="0.25">
      <c r="A818" s="21"/>
      <c r="B818" s="21"/>
      <c r="C818" s="21"/>
      <c r="D818" s="19" t="s">
        <v>1106</v>
      </c>
      <c r="E818" s="21"/>
      <c r="F818" s="76"/>
      <c r="G818" s="21"/>
    </row>
    <row r="819" spans="1:7" x14ac:dyDescent="0.25">
      <c r="A819" s="15" t="s">
        <v>1107</v>
      </c>
      <c r="B819" s="15" t="s">
        <v>102</v>
      </c>
      <c r="C819" s="15" t="s">
        <v>111</v>
      </c>
      <c r="D819" s="16" t="s">
        <v>1108</v>
      </c>
      <c r="E819" s="17">
        <v>8</v>
      </c>
      <c r="F819" s="61">
        <v>58.77</v>
      </c>
      <c r="G819" s="18">
        <f>ROUND(E819*F819,2)</f>
        <v>470.16</v>
      </c>
    </row>
    <row r="820" spans="1:7" ht="33.75" x14ac:dyDescent="0.25">
      <c r="A820" s="21"/>
      <c r="B820" s="21"/>
      <c r="C820" s="21"/>
      <c r="D820" s="19" t="s">
        <v>1109</v>
      </c>
      <c r="E820" s="21"/>
      <c r="F820" s="76"/>
      <c r="G820" s="21"/>
    </row>
    <row r="821" spans="1:7" x14ac:dyDescent="0.25">
      <c r="A821" s="15" t="s">
        <v>1110</v>
      </c>
      <c r="B821" s="15" t="s">
        <v>102</v>
      </c>
      <c r="C821" s="15" t="s">
        <v>111</v>
      </c>
      <c r="D821" s="16" t="s">
        <v>1111</v>
      </c>
      <c r="E821" s="17">
        <v>4</v>
      </c>
      <c r="F821" s="61">
        <v>40.090000000000003</v>
      </c>
      <c r="G821" s="18">
        <f>ROUND(E821*F821,2)</f>
        <v>160.36000000000001</v>
      </c>
    </row>
    <row r="822" spans="1:7" x14ac:dyDescent="0.25">
      <c r="A822" s="21"/>
      <c r="B822" s="21"/>
      <c r="C822" s="21"/>
      <c r="D822" s="19" t="s">
        <v>1112</v>
      </c>
      <c r="E822" s="21"/>
      <c r="F822" s="76"/>
      <c r="G822" s="21"/>
    </row>
    <row r="823" spans="1:7" x14ac:dyDescent="0.25">
      <c r="A823" s="15" t="s">
        <v>1113</v>
      </c>
      <c r="B823" s="15" t="s">
        <v>102</v>
      </c>
      <c r="C823" s="15" t="s">
        <v>111</v>
      </c>
      <c r="D823" s="16" t="s">
        <v>1114</v>
      </c>
      <c r="E823" s="17">
        <v>4</v>
      </c>
      <c r="F823" s="61">
        <v>102.96</v>
      </c>
      <c r="G823" s="18">
        <f>ROUND(E823*F823,2)</f>
        <v>411.84</v>
      </c>
    </row>
    <row r="824" spans="1:7" ht="22.5" x14ac:dyDescent="0.25">
      <c r="A824" s="21"/>
      <c r="B824" s="21"/>
      <c r="C824" s="21"/>
      <c r="D824" s="19" t="s">
        <v>1115</v>
      </c>
      <c r="E824" s="21"/>
      <c r="F824" s="76"/>
      <c r="G824" s="21"/>
    </row>
    <row r="825" spans="1:7" x14ac:dyDescent="0.25">
      <c r="A825" s="15" t="s">
        <v>1116</v>
      </c>
      <c r="B825" s="15" t="s">
        <v>102</v>
      </c>
      <c r="C825" s="15" t="s">
        <v>111</v>
      </c>
      <c r="D825" s="16" t="s">
        <v>1117</v>
      </c>
      <c r="E825" s="17">
        <v>2</v>
      </c>
      <c r="F825" s="61">
        <v>723.34</v>
      </c>
      <c r="G825" s="18">
        <f>ROUND(E825*F825,2)</f>
        <v>1446.68</v>
      </c>
    </row>
    <row r="826" spans="1:7" ht="90" x14ac:dyDescent="0.25">
      <c r="A826" s="21"/>
      <c r="B826" s="21"/>
      <c r="C826" s="21"/>
      <c r="D826" s="19" t="s">
        <v>1118</v>
      </c>
      <c r="E826" s="21"/>
      <c r="F826" s="76"/>
      <c r="G826" s="21"/>
    </row>
    <row r="827" spans="1:7" x14ac:dyDescent="0.25">
      <c r="A827" s="15" t="s">
        <v>1119</v>
      </c>
      <c r="B827" s="15" t="s">
        <v>102</v>
      </c>
      <c r="C827" s="15" t="s">
        <v>111</v>
      </c>
      <c r="D827" s="16" t="s">
        <v>1120</v>
      </c>
      <c r="E827" s="17">
        <v>2</v>
      </c>
      <c r="F827" s="61">
        <v>7504.9</v>
      </c>
      <c r="G827" s="18">
        <f>ROUND(E827*F827,2)</f>
        <v>15009.8</v>
      </c>
    </row>
    <row r="828" spans="1:7" ht="45" x14ac:dyDescent="0.25">
      <c r="A828" s="21"/>
      <c r="B828" s="21"/>
      <c r="C828" s="21"/>
      <c r="D828" s="19" t="s">
        <v>1121</v>
      </c>
      <c r="E828" s="21"/>
      <c r="F828" s="76"/>
      <c r="G828" s="21"/>
    </row>
    <row r="829" spans="1:7" x14ac:dyDescent="0.25">
      <c r="A829" s="15" t="s">
        <v>1122</v>
      </c>
      <c r="B829" s="15" t="s">
        <v>102</v>
      </c>
      <c r="C829" s="15" t="s">
        <v>111</v>
      </c>
      <c r="D829" s="16" t="s">
        <v>1123</v>
      </c>
      <c r="E829" s="17">
        <v>2</v>
      </c>
      <c r="F829" s="61">
        <v>2821.66</v>
      </c>
      <c r="G829" s="18">
        <f>ROUND(E829*F829,2)</f>
        <v>5643.32</v>
      </c>
    </row>
    <row r="830" spans="1:7" ht="123.75" x14ac:dyDescent="0.25">
      <c r="A830" s="21"/>
      <c r="B830" s="21"/>
      <c r="C830" s="21"/>
      <c r="D830" s="19" t="s">
        <v>1124</v>
      </c>
      <c r="E830" s="21"/>
      <c r="F830" s="76"/>
      <c r="G830" s="21"/>
    </row>
    <row r="831" spans="1:7" x14ac:dyDescent="0.25">
      <c r="A831" s="15" t="s">
        <v>1125</v>
      </c>
      <c r="B831" s="15" t="s">
        <v>102</v>
      </c>
      <c r="C831" s="15" t="s">
        <v>111</v>
      </c>
      <c r="D831" s="16" t="s">
        <v>1126</v>
      </c>
      <c r="E831" s="17">
        <v>1</v>
      </c>
      <c r="F831" s="61">
        <v>25260.15</v>
      </c>
      <c r="G831" s="18">
        <f>ROUND(E831*F831,2)</f>
        <v>25260.15</v>
      </c>
    </row>
    <row r="832" spans="1:7" ht="213.75" x14ac:dyDescent="0.25">
      <c r="A832" s="21"/>
      <c r="B832" s="21"/>
      <c r="C832" s="21"/>
      <c r="D832" s="19" t="s">
        <v>1127</v>
      </c>
      <c r="E832" s="21"/>
      <c r="F832" s="76"/>
      <c r="G832" s="21"/>
    </row>
    <row r="833" spans="1:7" x14ac:dyDescent="0.25">
      <c r="A833" s="15" t="s">
        <v>1128</v>
      </c>
      <c r="B833" s="15" t="s">
        <v>102</v>
      </c>
      <c r="C833" s="15" t="s">
        <v>111</v>
      </c>
      <c r="D833" s="16" t="s">
        <v>1129</v>
      </c>
      <c r="E833" s="17">
        <v>1</v>
      </c>
      <c r="F833" s="61">
        <v>3449.26</v>
      </c>
      <c r="G833" s="18">
        <f>ROUND(E833*F833,2)</f>
        <v>3449.26</v>
      </c>
    </row>
    <row r="834" spans="1:7" ht="78.75" x14ac:dyDescent="0.25">
      <c r="A834" s="21"/>
      <c r="B834" s="21"/>
      <c r="C834" s="21"/>
      <c r="D834" s="19" t="s">
        <v>1130</v>
      </c>
      <c r="E834" s="21"/>
      <c r="F834" s="76"/>
      <c r="G834" s="21"/>
    </row>
    <row r="835" spans="1:7" x14ac:dyDescent="0.25">
      <c r="A835" s="15" t="s">
        <v>1131</v>
      </c>
      <c r="B835" s="15" t="s">
        <v>102</v>
      </c>
      <c r="C835" s="15" t="s">
        <v>111</v>
      </c>
      <c r="D835" s="16" t="s">
        <v>1132</v>
      </c>
      <c r="E835" s="17">
        <v>4</v>
      </c>
      <c r="F835" s="61">
        <v>5741.85</v>
      </c>
      <c r="G835" s="18">
        <f>ROUND(E835*F835,2)</f>
        <v>22967.4</v>
      </c>
    </row>
    <row r="836" spans="1:7" ht="56.25" x14ac:dyDescent="0.25">
      <c r="A836" s="21"/>
      <c r="B836" s="21"/>
      <c r="C836" s="21"/>
      <c r="D836" s="19" t="s">
        <v>1133</v>
      </c>
      <c r="E836" s="21"/>
      <c r="F836" s="76"/>
      <c r="G836" s="21"/>
    </row>
    <row r="837" spans="1:7" x14ac:dyDescent="0.25">
      <c r="A837" s="15" t="s">
        <v>1134</v>
      </c>
      <c r="B837" s="15" t="s">
        <v>102</v>
      </c>
      <c r="C837" s="15" t="s">
        <v>111</v>
      </c>
      <c r="D837" s="16" t="s">
        <v>1135</v>
      </c>
      <c r="E837" s="17">
        <v>2</v>
      </c>
      <c r="F837" s="61">
        <v>14717.38</v>
      </c>
      <c r="G837" s="18">
        <f>ROUND(E837*F837,2)</f>
        <v>29434.76</v>
      </c>
    </row>
    <row r="838" spans="1:7" ht="112.5" x14ac:dyDescent="0.25">
      <c r="A838" s="21"/>
      <c r="B838" s="21"/>
      <c r="C838" s="21"/>
      <c r="D838" s="19" t="s">
        <v>1136</v>
      </c>
      <c r="E838" s="21"/>
      <c r="F838" s="76"/>
      <c r="G838" s="21"/>
    </row>
    <row r="839" spans="1:7" x14ac:dyDescent="0.25">
      <c r="A839" s="15" t="s">
        <v>1137</v>
      </c>
      <c r="B839" s="15" t="s">
        <v>102</v>
      </c>
      <c r="C839" s="15" t="s">
        <v>111</v>
      </c>
      <c r="D839" s="16" t="s">
        <v>1138</v>
      </c>
      <c r="E839" s="17">
        <v>2</v>
      </c>
      <c r="F839" s="61">
        <v>15344.8</v>
      </c>
      <c r="G839" s="18">
        <f>ROUND(E839*F839,2)</f>
        <v>30689.599999999999</v>
      </c>
    </row>
    <row r="840" spans="1:7" ht="112.5" x14ac:dyDescent="0.25">
      <c r="A840" s="21"/>
      <c r="B840" s="21"/>
      <c r="C840" s="21"/>
      <c r="D840" s="19" t="s">
        <v>1139</v>
      </c>
      <c r="E840" s="21"/>
      <c r="F840" s="76"/>
      <c r="G840" s="21"/>
    </row>
    <row r="841" spans="1:7" x14ac:dyDescent="0.25">
      <c r="A841" s="15" t="s">
        <v>1140</v>
      </c>
      <c r="B841" s="15" t="s">
        <v>102</v>
      </c>
      <c r="C841" s="15" t="s">
        <v>111</v>
      </c>
      <c r="D841" s="16" t="s">
        <v>1141</v>
      </c>
      <c r="E841" s="17">
        <v>4</v>
      </c>
      <c r="F841" s="61">
        <v>23458.44</v>
      </c>
      <c r="G841" s="18">
        <f>ROUND(E841*F841,2)</f>
        <v>93833.76</v>
      </c>
    </row>
    <row r="842" spans="1:7" ht="112.5" x14ac:dyDescent="0.25">
      <c r="A842" s="21"/>
      <c r="B842" s="21"/>
      <c r="C842" s="21"/>
      <c r="D842" s="19" t="s">
        <v>1142</v>
      </c>
      <c r="E842" s="21"/>
      <c r="F842" s="76"/>
      <c r="G842" s="21"/>
    </row>
    <row r="843" spans="1:7" x14ac:dyDescent="0.25">
      <c r="A843" s="15" t="s">
        <v>1143</v>
      </c>
      <c r="B843" s="15" t="s">
        <v>102</v>
      </c>
      <c r="C843" s="15" t="s">
        <v>111</v>
      </c>
      <c r="D843" s="16" t="s">
        <v>1144</v>
      </c>
      <c r="E843" s="17">
        <v>3</v>
      </c>
      <c r="F843" s="61">
        <v>14717.38</v>
      </c>
      <c r="G843" s="18">
        <f>ROUND(E843*F843,2)</f>
        <v>44152.14</v>
      </c>
    </row>
    <row r="844" spans="1:7" ht="101.25" x14ac:dyDescent="0.25">
      <c r="A844" s="21"/>
      <c r="B844" s="21"/>
      <c r="C844" s="21"/>
      <c r="D844" s="19" t="s">
        <v>1145</v>
      </c>
      <c r="E844" s="21"/>
      <c r="F844" s="76"/>
      <c r="G844" s="21"/>
    </row>
    <row r="845" spans="1:7" x14ac:dyDescent="0.25">
      <c r="A845" s="15" t="s">
        <v>1146</v>
      </c>
      <c r="B845" s="15" t="s">
        <v>102</v>
      </c>
      <c r="C845" s="15" t="s">
        <v>111</v>
      </c>
      <c r="D845" s="16" t="s">
        <v>1147</v>
      </c>
      <c r="E845" s="17">
        <v>3</v>
      </c>
      <c r="F845" s="61">
        <v>19771.7</v>
      </c>
      <c r="G845" s="18">
        <f>ROUND(E845*F845,2)</f>
        <v>59315.1</v>
      </c>
    </row>
    <row r="846" spans="1:7" ht="101.25" x14ac:dyDescent="0.25">
      <c r="A846" s="21"/>
      <c r="B846" s="21"/>
      <c r="C846" s="21"/>
      <c r="D846" s="19" t="s">
        <v>1148</v>
      </c>
      <c r="E846" s="21"/>
      <c r="F846" s="76"/>
      <c r="G846" s="21"/>
    </row>
    <row r="847" spans="1:7" x14ac:dyDescent="0.25">
      <c r="A847" s="15" t="s">
        <v>1149</v>
      </c>
      <c r="B847" s="15" t="s">
        <v>102</v>
      </c>
      <c r="C847" s="15" t="s">
        <v>111</v>
      </c>
      <c r="D847" s="16" t="s">
        <v>1150</v>
      </c>
      <c r="E847" s="17">
        <v>2</v>
      </c>
      <c r="F847" s="61">
        <v>9971.57</v>
      </c>
      <c r="G847" s="18">
        <f>ROUND(E847*F847,2)</f>
        <v>19943.14</v>
      </c>
    </row>
    <row r="848" spans="1:7" ht="101.25" x14ac:dyDescent="0.25">
      <c r="A848" s="21"/>
      <c r="B848" s="21"/>
      <c r="C848" s="21"/>
      <c r="D848" s="19" t="s">
        <v>1151</v>
      </c>
      <c r="E848" s="21"/>
      <c r="F848" s="76"/>
      <c r="G848" s="21"/>
    </row>
    <row r="849" spans="1:7" x14ac:dyDescent="0.25">
      <c r="A849" s="15" t="s">
        <v>1152</v>
      </c>
      <c r="B849" s="15" t="s">
        <v>102</v>
      </c>
      <c r="C849" s="15" t="s">
        <v>111</v>
      </c>
      <c r="D849" s="16" t="s">
        <v>1153</v>
      </c>
      <c r="E849" s="17">
        <v>2</v>
      </c>
      <c r="F849" s="61">
        <v>1993.13</v>
      </c>
      <c r="G849" s="18">
        <f>ROUND(E849*F849,2)</f>
        <v>3986.26</v>
      </c>
    </row>
    <row r="850" spans="1:7" ht="112.5" x14ac:dyDescent="0.25">
      <c r="A850" s="21"/>
      <c r="B850" s="21"/>
      <c r="C850" s="21"/>
      <c r="D850" s="19" t="s">
        <v>1154</v>
      </c>
      <c r="E850" s="21"/>
      <c r="F850" s="76"/>
      <c r="G850" s="21"/>
    </row>
    <row r="851" spans="1:7" x14ac:dyDescent="0.25">
      <c r="A851" s="15" t="s">
        <v>1155</v>
      </c>
      <c r="B851" s="15" t="s">
        <v>102</v>
      </c>
      <c r="C851" s="15" t="s">
        <v>111</v>
      </c>
      <c r="D851" s="16" t="s">
        <v>1156</v>
      </c>
      <c r="E851" s="17">
        <v>2</v>
      </c>
      <c r="F851" s="61">
        <v>4053.32</v>
      </c>
      <c r="G851" s="18">
        <f>ROUND(E851*F851,2)</f>
        <v>8106.64</v>
      </c>
    </row>
    <row r="852" spans="1:7" ht="112.5" x14ac:dyDescent="0.25">
      <c r="A852" s="21"/>
      <c r="B852" s="21"/>
      <c r="C852" s="21"/>
      <c r="D852" s="19" t="s">
        <v>1157</v>
      </c>
      <c r="E852" s="21"/>
      <c r="F852" s="76"/>
      <c r="G852" s="21"/>
    </row>
    <row r="853" spans="1:7" x14ac:dyDescent="0.25">
      <c r="A853" s="15" t="s">
        <v>1158</v>
      </c>
      <c r="B853" s="15" t="s">
        <v>102</v>
      </c>
      <c r="C853" s="15" t="s">
        <v>111</v>
      </c>
      <c r="D853" s="16" t="s">
        <v>1159</v>
      </c>
      <c r="E853" s="17">
        <v>9</v>
      </c>
      <c r="F853" s="61">
        <v>4766.09</v>
      </c>
      <c r="G853" s="18">
        <f>ROUND(E853*F853,2)</f>
        <v>42894.81</v>
      </c>
    </row>
    <row r="854" spans="1:7" ht="112.5" x14ac:dyDescent="0.25">
      <c r="A854" s="21"/>
      <c r="B854" s="21"/>
      <c r="C854" s="21"/>
      <c r="D854" s="19" t="s">
        <v>1160</v>
      </c>
      <c r="E854" s="21"/>
      <c r="F854" s="76"/>
      <c r="G854" s="21"/>
    </row>
    <row r="855" spans="1:7" x14ac:dyDescent="0.25">
      <c r="A855" s="15" t="s">
        <v>1161</v>
      </c>
      <c r="B855" s="15" t="s">
        <v>102</v>
      </c>
      <c r="C855" s="15" t="s">
        <v>111</v>
      </c>
      <c r="D855" s="16" t="s">
        <v>1162</v>
      </c>
      <c r="E855" s="17">
        <v>4</v>
      </c>
      <c r="F855" s="61">
        <v>6511.97</v>
      </c>
      <c r="G855" s="18">
        <f>ROUND(E855*F855,2)</f>
        <v>26047.88</v>
      </c>
    </row>
    <row r="856" spans="1:7" ht="112.5" x14ac:dyDescent="0.25">
      <c r="A856" s="21"/>
      <c r="B856" s="21"/>
      <c r="C856" s="21"/>
      <c r="D856" s="19" t="s">
        <v>1163</v>
      </c>
      <c r="E856" s="21"/>
      <c r="F856" s="76"/>
      <c r="G856" s="21"/>
    </row>
    <row r="857" spans="1:7" x14ac:dyDescent="0.25">
      <c r="A857" s="15" t="s">
        <v>1164</v>
      </c>
      <c r="B857" s="15" t="s">
        <v>102</v>
      </c>
      <c r="C857" s="15" t="s">
        <v>111</v>
      </c>
      <c r="D857" s="16" t="s">
        <v>1165</v>
      </c>
      <c r="E857" s="17">
        <v>39</v>
      </c>
      <c r="F857" s="61">
        <v>18403.41</v>
      </c>
      <c r="G857" s="18">
        <f>ROUND(E857*F857,2)</f>
        <v>717732.99</v>
      </c>
    </row>
    <row r="858" spans="1:7" ht="33.75" x14ac:dyDescent="0.25">
      <c r="A858" s="21"/>
      <c r="B858" s="21"/>
      <c r="C858" s="21"/>
      <c r="D858" s="19" t="s">
        <v>1166</v>
      </c>
      <c r="E858" s="21"/>
      <c r="F858" s="76"/>
      <c r="G858" s="21"/>
    </row>
    <row r="859" spans="1:7" x14ac:dyDescent="0.25">
      <c r="A859" s="15" t="s">
        <v>1167</v>
      </c>
      <c r="B859" s="15" t="s">
        <v>102</v>
      </c>
      <c r="C859" s="15" t="s">
        <v>111</v>
      </c>
      <c r="D859" s="93" t="s">
        <v>1168</v>
      </c>
      <c r="E859" s="17">
        <v>1</v>
      </c>
      <c r="F859" s="61">
        <v>12920.98</v>
      </c>
      <c r="G859" s="18">
        <f>ROUND(E859*F859,2)</f>
        <v>12920.98</v>
      </c>
    </row>
    <row r="860" spans="1:7" ht="135" x14ac:dyDescent="0.25">
      <c r="A860" s="21"/>
      <c r="B860" s="21"/>
      <c r="C860" s="21"/>
      <c r="D860" s="94" t="s">
        <v>1169</v>
      </c>
      <c r="E860" s="21"/>
      <c r="F860" s="76"/>
      <c r="G860" s="21"/>
    </row>
    <row r="861" spans="1:7" x14ac:dyDescent="0.25">
      <c r="A861" s="15" t="s">
        <v>1170</v>
      </c>
      <c r="B861" s="15" t="s">
        <v>102</v>
      </c>
      <c r="C861" s="15" t="s">
        <v>111</v>
      </c>
      <c r="D861" s="93" t="s">
        <v>1171</v>
      </c>
      <c r="E861" s="17">
        <v>1</v>
      </c>
      <c r="F861" s="61">
        <v>20417.54</v>
      </c>
      <c r="G861" s="18">
        <f>ROUND(E861*F861,2)</f>
        <v>20417.54</v>
      </c>
    </row>
    <row r="862" spans="1:7" ht="191.25" x14ac:dyDescent="0.25">
      <c r="A862" s="21"/>
      <c r="B862" s="21"/>
      <c r="C862" s="21"/>
      <c r="D862" s="94" t="s">
        <v>1172</v>
      </c>
      <c r="E862" s="21"/>
      <c r="F862" s="76"/>
      <c r="G862" s="21"/>
    </row>
    <row r="863" spans="1:7" x14ac:dyDescent="0.25">
      <c r="A863" s="15" t="s">
        <v>1173</v>
      </c>
      <c r="B863" s="15" t="s">
        <v>102</v>
      </c>
      <c r="C863" s="15" t="s">
        <v>111</v>
      </c>
      <c r="D863" s="93" t="s">
        <v>1174</v>
      </c>
      <c r="E863" s="17">
        <v>1</v>
      </c>
      <c r="F863" s="61">
        <v>5979.43</v>
      </c>
      <c r="G863" s="18">
        <f>ROUND(E863*F863,2)</f>
        <v>5979.43</v>
      </c>
    </row>
    <row r="864" spans="1:7" ht="135" x14ac:dyDescent="0.25">
      <c r="A864" s="21"/>
      <c r="B864" s="21"/>
      <c r="C864" s="21"/>
      <c r="D864" s="94" t="s">
        <v>1175</v>
      </c>
      <c r="E864" s="21"/>
      <c r="F864" s="76"/>
      <c r="G864" s="21"/>
    </row>
    <row r="865" spans="1:7" x14ac:dyDescent="0.25">
      <c r="A865" s="15" t="s">
        <v>1176</v>
      </c>
      <c r="B865" s="15" t="s">
        <v>102</v>
      </c>
      <c r="C865" s="15" t="s">
        <v>111</v>
      </c>
      <c r="D865" s="16" t="s">
        <v>1171</v>
      </c>
      <c r="E865" s="17">
        <v>1</v>
      </c>
      <c r="F865" s="61">
        <v>20233.07</v>
      </c>
      <c r="G865" s="18">
        <f>ROUND(E865*F865,2)</f>
        <v>20233.07</v>
      </c>
    </row>
    <row r="866" spans="1:7" ht="191.25" x14ac:dyDescent="0.25">
      <c r="A866" s="21"/>
      <c r="B866" s="21"/>
      <c r="C866" s="21"/>
      <c r="D866" s="19" t="s">
        <v>1177</v>
      </c>
      <c r="E866" s="21"/>
      <c r="F866" s="76"/>
      <c r="G866" s="21"/>
    </row>
    <row r="867" spans="1:7" x14ac:dyDescent="0.25">
      <c r="A867" s="15" t="s">
        <v>1178</v>
      </c>
      <c r="B867" s="15" t="s">
        <v>102</v>
      </c>
      <c r="C867" s="15" t="s">
        <v>111</v>
      </c>
      <c r="D867" s="93" t="s">
        <v>1179</v>
      </c>
      <c r="E867" s="17">
        <v>1</v>
      </c>
      <c r="F867" s="61">
        <v>9652.89</v>
      </c>
      <c r="G867" s="18">
        <f>ROUND(E867*F867,2)</f>
        <v>9652.89</v>
      </c>
    </row>
    <row r="868" spans="1:7" ht="236.25" x14ac:dyDescent="0.25">
      <c r="A868" s="21"/>
      <c r="B868" s="21"/>
      <c r="C868" s="21"/>
      <c r="D868" s="94" t="s">
        <v>1180</v>
      </c>
      <c r="E868" s="21"/>
      <c r="F868" s="76"/>
      <c r="G868" s="21"/>
    </row>
    <row r="869" spans="1:7" x14ac:dyDescent="0.25">
      <c r="A869" s="15" t="s">
        <v>1181</v>
      </c>
      <c r="B869" s="15" t="s">
        <v>102</v>
      </c>
      <c r="C869" s="15" t="s">
        <v>111</v>
      </c>
      <c r="D869" s="16" t="s">
        <v>1182</v>
      </c>
      <c r="E869" s="17">
        <v>1</v>
      </c>
      <c r="F869" s="61">
        <v>44196.54</v>
      </c>
      <c r="G869" s="18">
        <f>ROUND(E869*F869,2)</f>
        <v>44196.54</v>
      </c>
    </row>
    <row r="870" spans="1:7" ht="202.5" x14ac:dyDescent="0.25">
      <c r="A870" s="21"/>
      <c r="B870" s="21"/>
      <c r="C870" s="21"/>
      <c r="D870" s="19" t="s">
        <v>1183</v>
      </c>
      <c r="E870" s="21"/>
      <c r="F870" s="76"/>
      <c r="G870" s="21"/>
    </row>
    <row r="871" spans="1:7" x14ac:dyDescent="0.25">
      <c r="A871" s="21"/>
      <c r="B871" s="21"/>
      <c r="C871" s="21"/>
      <c r="D871" s="22" t="s">
        <v>1184</v>
      </c>
      <c r="E871" s="17">
        <v>1</v>
      </c>
      <c r="F871" s="72">
        <f>G811+G813+G815+G817+G819+G821+G823+G825+G827+G829+G831+G833+G835+G837+G839+G841+G843+G845+G847+G849+G851+G853+G855+G857+G859+G861+G863+G865+G867+G869</f>
        <v>2306662.6799999997</v>
      </c>
      <c r="G871" s="12">
        <f>ROUND(F871*E871,2)</f>
        <v>2306662.6800000002</v>
      </c>
    </row>
    <row r="872" spans="1:7" ht="0.95" customHeight="1" x14ac:dyDescent="0.25">
      <c r="A872" s="23"/>
      <c r="B872" s="23"/>
      <c r="C872" s="23"/>
      <c r="D872" s="24"/>
      <c r="E872" s="23"/>
      <c r="F872" s="75"/>
      <c r="G872" s="23"/>
    </row>
    <row r="873" spans="1:7" x14ac:dyDescent="0.25">
      <c r="A873" s="13" t="s">
        <v>1185</v>
      </c>
      <c r="B873" s="13" t="s">
        <v>96</v>
      </c>
      <c r="C873" s="13" t="s">
        <v>97</v>
      </c>
      <c r="D873" s="14" t="s">
        <v>1186</v>
      </c>
      <c r="E873" s="12">
        <f>E964</f>
        <v>1</v>
      </c>
      <c r="F873" s="72">
        <f>F964</f>
        <v>4688369.4800000014</v>
      </c>
      <c r="G873" s="12">
        <f>G964</f>
        <v>4688369.4800000004</v>
      </c>
    </row>
    <row r="874" spans="1:7" x14ac:dyDescent="0.25">
      <c r="A874" s="15" t="s">
        <v>1187</v>
      </c>
      <c r="B874" s="15" t="s">
        <v>102</v>
      </c>
      <c r="C874" s="15" t="s">
        <v>159</v>
      </c>
      <c r="D874" s="16" t="s">
        <v>1188</v>
      </c>
      <c r="E874" s="17">
        <v>12600</v>
      </c>
      <c r="F874" s="61">
        <v>158.38</v>
      </c>
      <c r="G874" s="18">
        <f>ROUND(E874*F874,2)</f>
        <v>1995588</v>
      </c>
    </row>
    <row r="875" spans="1:7" ht="33.75" x14ac:dyDescent="0.25">
      <c r="A875" s="21"/>
      <c r="B875" s="21"/>
      <c r="C875" s="21"/>
      <c r="D875" s="19" t="s">
        <v>1189</v>
      </c>
      <c r="E875" s="21"/>
      <c r="F875" s="76"/>
      <c r="G875" s="21"/>
    </row>
    <row r="876" spans="1:7" x14ac:dyDescent="0.25">
      <c r="A876" s="15" t="s">
        <v>1190</v>
      </c>
      <c r="B876" s="15" t="s">
        <v>102</v>
      </c>
      <c r="C876" s="15" t="s">
        <v>159</v>
      </c>
      <c r="D876" s="16" t="s">
        <v>1191</v>
      </c>
      <c r="E876" s="17">
        <v>1200</v>
      </c>
      <c r="F876" s="61">
        <v>138.36000000000001</v>
      </c>
      <c r="G876" s="18">
        <f>ROUND(E876*F876,2)</f>
        <v>166032</v>
      </c>
    </row>
    <row r="877" spans="1:7" ht="33.75" x14ac:dyDescent="0.25">
      <c r="A877" s="21"/>
      <c r="B877" s="21"/>
      <c r="C877" s="21"/>
      <c r="D877" s="19" t="s">
        <v>1192</v>
      </c>
      <c r="E877" s="21"/>
      <c r="F877" s="76"/>
      <c r="G877" s="21"/>
    </row>
    <row r="878" spans="1:7" x14ac:dyDescent="0.25">
      <c r="A878" s="15" t="s">
        <v>1193</v>
      </c>
      <c r="B878" s="15" t="s">
        <v>102</v>
      </c>
      <c r="C878" s="15" t="s">
        <v>159</v>
      </c>
      <c r="D878" s="16" t="s">
        <v>1194</v>
      </c>
      <c r="E878" s="17">
        <v>1410</v>
      </c>
      <c r="F878" s="61">
        <v>194.95</v>
      </c>
      <c r="G878" s="18">
        <f>ROUND(E878*F878,2)</f>
        <v>274879.5</v>
      </c>
    </row>
    <row r="879" spans="1:7" ht="33.75" x14ac:dyDescent="0.25">
      <c r="A879" s="21"/>
      <c r="B879" s="21"/>
      <c r="C879" s="21"/>
      <c r="D879" s="19" t="s">
        <v>1195</v>
      </c>
      <c r="E879" s="21"/>
      <c r="F879" s="76"/>
      <c r="G879" s="21"/>
    </row>
    <row r="880" spans="1:7" x14ac:dyDescent="0.25">
      <c r="A880" s="15" t="s">
        <v>1196</v>
      </c>
      <c r="B880" s="15" t="s">
        <v>102</v>
      </c>
      <c r="C880" s="15" t="s">
        <v>159</v>
      </c>
      <c r="D880" s="16" t="s">
        <v>1197</v>
      </c>
      <c r="E880" s="17">
        <v>1100</v>
      </c>
      <c r="F880" s="61">
        <v>173.77</v>
      </c>
      <c r="G880" s="18">
        <f>ROUND(E880*F880,2)</f>
        <v>191147</v>
      </c>
    </row>
    <row r="881" spans="1:7" ht="33.75" x14ac:dyDescent="0.25">
      <c r="A881" s="21"/>
      <c r="B881" s="21"/>
      <c r="C881" s="21"/>
      <c r="D881" s="19" t="s">
        <v>1198</v>
      </c>
      <c r="E881" s="21"/>
      <c r="F881" s="76"/>
      <c r="G881" s="21"/>
    </row>
    <row r="882" spans="1:7" x14ac:dyDescent="0.25">
      <c r="A882" s="15" t="s">
        <v>1199</v>
      </c>
      <c r="B882" s="15" t="s">
        <v>102</v>
      </c>
      <c r="C882" s="15" t="s">
        <v>159</v>
      </c>
      <c r="D882" s="16" t="s">
        <v>1200</v>
      </c>
      <c r="E882" s="17">
        <v>1200</v>
      </c>
      <c r="F882" s="61">
        <v>247.88</v>
      </c>
      <c r="G882" s="18">
        <f>ROUND(E882*F882,2)</f>
        <v>297456</v>
      </c>
    </row>
    <row r="883" spans="1:7" ht="33.75" x14ac:dyDescent="0.25">
      <c r="A883" s="21"/>
      <c r="B883" s="21"/>
      <c r="C883" s="21"/>
      <c r="D883" s="19" t="s">
        <v>1201</v>
      </c>
      <c r="E883" s="21"/>
      <c r="F883" s="76"/>
      <c r="G883" s="21"/>
    </row>
    <row r="884" spans="1:7" x14ac:dyDescent="0.25">
      <c r="A884" s="15" t="s">
        <v>1202</v>
      </c>
      <c r="B884" s="15" t="s">
        <v>102</v>
      </c>
      <c r="C884" s="15" t="s">
        <v>159</v>
      </c>
      <c r="D884" s="16" t="s">
        <v>1203</v>
      </c>
      <c r="E884" s="17">
        <v>910</v>
      </c>
      <c r="F884" s="61">
        <v>306.73</v>
      </c>
      <c r="G884" s="18">
        <f>ROUND(E884*F884,2)</f>
        <v>279124.3</v>
      </c>
    </row>
    <row r="885" spans="1:7" ht="33.75" x14ac:dyDescent="0.25">
      <c r="A885" s="21"/>
      <c r="B885" s="21"/>
      <c r="C885" s="21"/>
      <c r="D885" s="19" t="s">
        <v>1204</v>
      </c>
      <c r="E885" s="21"/>
      <c r="F885" s="76"/>
      <c r="G885" s="21"/>
    </row>
    <row r="886" spans="1:7" x14ac:dyDescent="0.25">
      <c r="A886" s="15" t="s">
        <v>1205</v>
      </c>
      <c r="B886" s="15" t="s">
        <v>102</v>
      </c>
      <c r="C886" s="15" t="s">
        <v>159</v>
      </c>
      <c r="D886" s="16" t="s">
        <v>1206</v>
      </c>
      <c r="E886" s="17">
        <v>1200</v>
      </c>
      <c r="F886" s="61">
        <v>348.02</v>
      </c>
      <c r="G886" s="18">
        <f>ROUND(E886*F886,2)</f>
        <v>417624</v>
      </c>
    </row>
    <row r="887" spans="1:7" ht="33.75" x14ac:dyDescent="0.25">
      <c r="A887" s="21"/>
      <c r="B887" s="21"/>
      <c r="C887" s="21"/>
      <c r="D887" s="19" t="s">
        <v>1207</v>
      </c>
      <c r="E887" s="21"/>
      <c r="F887" s="76"/>
      <c r="G887" s="21"/>
    </row>
    <row r="888" spans="1:7" x14ac:dyDescent="0.25">
      <c r="A888" s="15" t="s">
        <v>1208</v>
      </c>
      <c r="B888" s="15" t="s">
        <v>102</v>
      </c>
      <c r="C888" s="15" t="s">
        <v>159</v>
      </c>
      <c r="D888" s="16" t="s">
        <v>1209</v>
      </c>
      <c r="E888" s="17">
        <v>120</v>
      </c>
      <c r="F888" s="61">
        <v>409.74</v>
      </c>
      <c r="G888" s="18">
        <f>ROUND(E888*F888,2)</f>
        <v>49168.800000000003</v>
      </c>
    </row>
    <row r="889" spans="1:7" ht="33.75" x14ac:dyDescent="0.25">
      <c r="A889" s="21"/>
      <c r="B889" s="21"/>
      <c r="C889" s="21"/>
      <c r="D889" s="19" t="s">
        <v>1210</v>
      </c>
      <c r="E889" s="21"/>
      <c r="F889" s="76"/>
      <c r="G889" s="21"/>
    </row>
    <row r="890" spans="1:7" x14ac:dyDescent="0.25">
      <c r="A890" s="15" t="s">
        <v>1211</v>
      </c>
      <c r="B890" s="15" t="s">
        <v>102</v>
      </c>
      <c r="C890" s="15" t="s">
        <v>159</v>
      </c>
      <c r="D890" s="16" t="s">
        <v>1212</v>
      </c>
      <c r="E890" s="17">
        <v>100</v>
      </c>
      <c r="F890" s="61">
        <v>605.66999999999996</v>
      </c>
      <c r="G890" s="18">
        <f>ROUND(E890*F890,2)</f>
        <v>60567</v>
      </c>
    </row>
    <row r="891" spans="1:7" ht="33.75" x14ac:dyDescent="0.25">
      <c r="A891" s="21"/>
      <c r="B891" s="21"/>
      <c r="C891" s="21"/>
      <c r="D891" s="19" t="s">
        <v>1213</v>
      </c>
      <c r="E891" s="21"/>
      <c r="F891" s="76"/>
      <c r="G891" s="21"/>
    </row>
    <row r="892" spans="1:7" x14ac:dyDescent="0.25">
      <c r="A892" s="15" t="s">
        <v>1214</v>
      </c>
      <c r="B892" s="15" t="s">
        <v>102</v>
      </c>
      <c r="C892" s="15" t="s">
        <v>159</v>
      </c>
      <c r="D892" s="16" t="s">
        <v>1215</v>
      </c>
      <c r="E892" s="17">
        <v>120</v>
      </c>
      <c r="F892" s="61">
        <v>699.8</v>
      </c>
      <c r="G892" s="18">
        <f>ROUND(E892*F892,2)</f>
        <v>83976</v>
      </c>
    </row>
    <row r="893" spans="1:7" ht="33.75" x14ac:dyDescent="0.25">
      <c r="A893" s="21"/>
      <c r="B893" s="21"/>
      <c r="C893" s="21"/>
      <c r="D893" s="19" t="s">
        <v>1216</v>
      </c>
      <c r="E893" s="21"/>
      <c r="F893" s="76"/>
      <c r="G893" s="21"/>
    </row>
    <row r="894" spans="1:7" x14ac:dyDescent="0.25">
      <c r="A894" s="15" t="s">
        <v>1217</v>
      </c>
      <c r="B894" s="15" t="s">
        <v>102</v>
      </c>
      <c r="C894" s="15" t="s">
        <v>159</v>
      </c>
      <c r="D894" s="16" t="s">
        <v>1218</v>
      </c>
      <c r="E894" s="17">
        <v>100</v>
      </c>
      <c r="F894" s="61">
        <v>856.62</v>
      </c>
      <c r="G894" s="18">
        <f>ROUND(E894*F894,2)</f>
        <v>85662</v>
      </c>
    </row>
    <row r="895" spans="1:7" ht="45" x14ac:dyDescent="0.25">
      <c r="A895" s="21"/>
      <c r="B895" s="21"/>
      <c r="C895" s="21"/>
      <c r="D895" s="19" t="s">
        <v>1219</v>
      </c>
      <c r="E895" s="21"/>
      <c r="F895" s="76"/>
      <c r="G895" s="21"/>
    </row>
    <row r="896" spans="1:7" x14ac:dyDescent="0.25">
      <c r="A896" s="15" t="s">
        <v>1220</v>
      </c>
      <c r="B896" s="15" t="s">
        <v>102</v>
      </c>
      <c r="C896" s="15" t="s">
        <v>159</v>
      </c>
      <c r="D896" s="16" t="s">
        <v>1221</v>
      </c>
      <c r="E896" s="17">
        <v>520</v>
      </c>
      <c r="F896" s="61">
        <v>66.349999999999994</v>
      </c>
      <c r="G896" s="18">
        <f>ROUND(E896*F896,2)</f>
        <v>34502</v>
      </c>
    </row>
    <row r="897" spans="1:7" ht="22.5" x14ac:dyDescent="0.25">
      <c r="A897" s="21"/>
      <c r="B897" s="21"/>
      <c r="C897" s="21"/>
      <c r="D897" s="19" t="s">
        <v>1222</v>
      </c>
      <c r="E897" s="21"/>
      <c r="F897" s="76"/>
      <c r="G897" s="21"/>
    </row>
    <row r="898" spans="1:7" x14ac:dyDescent="0.25">
      <c r="A898" s="15" t="s">
        <v>1223</v>
      </c>
      <c r="B898" s="15" t="s">
        <v>102</v>
      </c>
      <c r="C898" s="15" t="s">
        <v>159</v>
      </c>
      <c r="D898" s="16" t="s">
        <v>1224</v>
      </c>
      <c r="E898" s="17">
        <v>520</v>
      </c>
      <c r="F898" s="61">
        <v>81.47</v>
      </c>
      <c r="G898" s="18">
        <f>ROUND(E898*F898,2)</f>
        <v>42364.4</v>
      </c>
    </row>
    <row r="899" spans="1:7" ht="22.5" x14ac:dyDescent="0.25">
      <c r="A899" s="21"/>
      <c r="B899" s="21"/>
      <c r="C899" s="21"/>
      <c r="D899" s="19" t="s">
        <v>1225</v>
      </c>
      <c r="E899" s="21"/>
      <c r="F899" s="76"/>
      <c r="G899" s="21"/>
    </row>
    <row r="900" spans="1:7" x14ac:dyDescent="0.25">
      <c r="A900" s="15" t="s">
        <v>1226</v>
      </c>
      <c r="B900" s="15" t="s">
        <v>102</v>
      </c>
      <c r="C900" s="15" t="s">
        <v>159</v>
      </c>
      <c r="D900" s="16" t="s">
        <v>1227</v>
      </c>
      <c r="E900" s="17">
        <v>450</v>
      </c>
      <c r="F900" s="61">
        <v>84.77</v>
      </c>
      <c r="G900" s="18">
        <f>ROUND(E900*F900,2)</f>
        <v>38146.5</v>
      </c>
    </row>
    <row r="901" spans="1:7" ht="22.5" x14ac:dyDescent="0.25">
      <c r="A901" s="21"/>
      <c r="B901" s="21"/>
      <c r="C901" s="21"/>
      <c r="D901" s="19" t="s">
        <v>1228</v>
      </c>
      <c r="E901" s="21"/>
      <c r="F901" s="76"/>
      <c r="G901" s="21"/>
    </row>
    <row r="902" spans="1:7" x14ac:dyDescent="0.25">
      <c r="A902" s="15" t="s">
        <v>1229</v>
      </c>
      <c r="B902" s="15" t="s">
        <v>102</v>
      </c>
      <c r="C902" s="15" t="s">
        <v>159</v>
      </c>
      <c r="D902" s="16" t="s">
        <v>1230</v>
      </c>
      <c r="E902" s="17">
        <v>240</v>
      </c>
      <c r="F902" s="61">
        <v>89.63</v>
      </c>
      <c r="G902" s="18">
        <f>ROUND(E902*F902,2)</f>
        <v>21511.200000000001</v>
      </c>
    </row>
    <row r="903" spans="1:7" ht="22.5" x14ac:dyDescent="0.25">
      <c r="A903" s="21"/>
      <c r="B903" s="21"/>
      <c r="C903" s="21"/>
      <c r="D903" s="19" t="s">
        <v>1231</v>
      </c>
      <c r="E903" s="21"/>
      <c r="F903" s="76"/>
      <c r="G903" s="21"/>
    </row>
    <row r="904" spans="1:7" x14ac:dyDescent="0.25">
      <c r="A904" s="15" t="s">
        <v>1232</v>
      </c>
      <c r="B904" s="15" t="s">
        <v>102</v>
      </c>
      <c r="C904" s="15" t="s">
        <v>159</v>
      </c>
      <c r="D904" s="16" t="s">
        <v>1233</v>
      </c>
      <c r="E904" s="17">
        <v>450</v>
      </c>
      <c r="F904" s="61">
        <v>95.38</v>
      </c>
      <c r="G904" s="18">
        <f>ROUND(E904*F904,2)</f>
        <v>42921</v>
      </c>
    </row>
    <row r="905" spans="1:7" ht="22.5" x14ac:dyDescent="0.25">
      <c r="A905" s="21"/>
      <c r="B905" s="21"/>
      <c r="C905" s="21"/>
      <c r="D905" s="19" t="s">
        <v>1234</v>
      </c>
      <c r="E905" s="21"/>
      <c r="F905" s="76"/>
      <c r="G905" s="21"/>
    </row>
    <row r="906" spans="1:7" x14ac:dyDescent="0.25">
      <c r="A906" s="15" t="s">
        <v>1235</v>
      </c>
      <c r="B906" s="15" t="s">
        <v>102</v>
      </c>
      <c r="C906" s="15" t="s">
        <v>159</v>
      </c>
      <c r="D906" s="16" t="s">
        <v>1236</v>
      </c>
      <c r="E906" s="17">
        <v>40</v>
      </c>
      <c r="F906" s="61">
        <v>105.81</v>
      </c>
      <c r="G906" s="18">
        <f>ROUND(E906*F906,2)</f>
        <v>4232.3999999999996</v>
      </c>
    </row>
    <row r="907" spans="1:7" ht="22.5" x14ac:dyDescent="0.25">
      <c r="A907" s="21"/>
      <c r="B907" s="21"/>
      <c r="C907" s="21"/>
      <c r="D907" s="19" t="s">
        <v>1237</v>
      </c>
      <c r="E907" s="21"/>
      <c r="F907" s="76"/>
      <c r="G907" s="21"/>
    </row>
    <row r="908" spans="1:7" x14ac:dyDescent="0.25">
      <c r="A908" s="15" t="s">
        <v>1238</v>
      </c>
      <c r="B908" s="15" t="s">
        <v>102</v>
      </c>
      <c r="C908" s="15" t="s">
        <v>159</v>
      </c>
      <c r="D908" s="16" t="s">
        <v>1239</v>
      </c>
      <c r="E908" s="17">
        <v>600</v>
      </c>
      <c r="F908" s="61">
        <v>130.38</v>
      </c>
      <c r="G908" s="18">
        <f>ROUND(E908*F908,2)</f>
        <v>78228</v>
      </c>
    </row>
    <row r="909" spans="1:7" ht="22.5" x14ac:dyDescent="0.25">
      <c r="A909" s="21"/>
      <c r="B909" s="21"/>
      <c r="C909" s="21"/>
      <c r="D909" s="19" t="s">
        <v>1240</v>
      </c>
      <c r="E909" s="21"/>
      <c r="F909" s="76"/>
      <c r="G909" s="21"/>
    </row>
    <row r="910" spans="1:7" x14ac:dyDescent="0.25">
      <c r="A910" s="15" t="s">
        <v>1241</v>
      </c>
      <c r="B910" s="15" t="s">
        <v>102</v>
      </c>
      <c r="C910" s="15" t="s">
        <v>159</v>
      </c>
      <c r="D910" s="16" t="s">
        <v>1242</v>
      </c>
      <c r="E910" s="17">
        <v>60</v>
      </c>
      <c r="F910" s="61">
        <v>157.44999999999999</v>
      </c>
      <c r="G910" s="18">
        <f>ROUND(E910*F910,2)</f>
        <v>9447</v>
      </c>
    </row>
    <row r="911" spans="1:7" ht="22.5" x14ac:dyDescent="0.25">
      <c r="A911" s="21"/>
      <c r="B911" s="21"/>
      <c r="C911" s="21"/>
      <c r="D911" s="19" t="s">
        <v>1243</v>
      </c>
      <c r="E911" s="21"/>
      <c r="F911" s="76"/>
      <c r="G911" s="21"/>
    </row>
    <row r="912" spans="1:7" x14ac:dyDescent="0.25">
      <c r="A912" s="15" t="s">
        <v>1244</v>
      </c>
      <c r="B912" s="15" t="s">
        <v>102</v>
      </c>
      <c r="C912" s="15" t="s">
        <v>159</v>
      </c>
      <c r="D912" s="16" t="s">
        <v>1245</v>
      </c>
      <c r="E912" s="17">
        <v>200</v>
      </c>
      <c r="F912" s="61">
        <v>165.38</v>
      </c>
      <c r="G912" s="18">
        <f>ROUND(E912*F912,2)</f>
        <v>33076</v>
      </c>
    </row>
    <row r="913" spans="1:7" ht="22.5" x14ac:dyDescent="0.25">
      <c r="A913" s="21"/>
      <c r="B913" s="21"/>
      <c r="C913" s="21"/>
      <c r="D913" s="19" t="s">
        <v>1246</v>
      </c>
      <c r="E913" s="21"/>
      <c r="F913" s="76"/>
      <c r="G913" s="21"/>
    </row>
    <row r="914" spans="1:7" x14ac:dyDescent="0.25">
      <c r="A914" s="15" t="s">
        <v>1247</v>
      </c>
      <c r="B914" s="15" t="s">
        <v>102</v>
      </c>
      <c r="C914" s="15" t="s">
        <v>159</v>
      </c>
      <c r="D914" s="16" t="s">
        <v>1248</v>
      </c>
      <c r="E914" s="17">
        <v>60</v>
      </c>
      <c r="F914" s="61">
        <v>84.85</v>
      </c>
      <c r="G914" s="18">
        <f>ROUND(E914*F914,2)</f>
        <v>5091</v>
      </c>
    </row>
    <row r="915" spans="1:7" ht="22.5" x14ac:dyDescent="0.25">
      <c r="A915" s="21"/>
      <c r="B915" s="21"/>
      <c r="C915" s="21"/>
      <c r="D915" s="19" t="s">
        <v>1249</v>
      </c>
      <c r="E915" s="21"/>
      <c r="F915" s="76"/>
      <c r="G915" s="21"/>
    </row>
    <row r="916" spans="1:7" x14ac:dyDescent="0.25">
      <c r="A916" s="15" t="s">
        <v>1250</v>
      </c>
      <c r="B916" s="15" t="s">
        <v>102</v>
      </c>
      <c r="C916" s="15" t="s">
        <v>159</v>
      </c>
      <c r="D916" s="16" t="s">
        <v>1251</v>
      </c>
      <c r="E916" s="17">
        <v>520</v>
      </c>
      <c r="F916" s="61">
        <v>98.54</v>
      </c>
      <c r="G916" s="18">
        <f>ROUND(E916*F916,2)</f>
        <v>51240.800000000003</v>
      </c>
    </row>
    <row r="917" spans="1:7" ht="22.5" x14ac:dyDescent="0.25">
      <c r="A917" s="21"/>
      <c r="B917" s="21"/>
      <c r="C917" s="21"/>
      <c r="D917" s="19" t="s">
        <v>1252</v>
      </c>
      <c r="E917" s="21"/>
      <c r="F917" s="76"/>
      <c r="G917" s="21"/>
    </row>
    <row r="918" spans="1:7" x14ac:dyDescent="0.25">
      <c r="A918" s="15" t="s">
        <v>1253</v>
      </c>
      <c r="B918" s="15" t="s">
        <v>102</v>
      </c>
      <c r="C918" s="15" t="s">
        <v>159</v>
      </c>
      <c r="D918" s="16" t="s">
        <v>1254</v>
      </c>
      <c r="E918" s="17">
        <v>450</v>
      </c>
      <c r="F918" s="61">
        <v>109.25</v>
      </c>
      <c r="G918" s="18">
        <f>ROUND(E918*F918,2)</f>
        <v>49162.5</v>
      </c>
    </row>
    <row r="919" spans="1:7" ht="22.5" x14ac:dyDescent="0.25">
      <c r="A919" s="21"/>
      <c r="B919" s="21"/>
      <c r="C919" s="21"/>
      <c r="D919" s="19" t="s">
        <v>1255</v>
      </c>
      <c r="E919" s="21"/>
      <c r="F919" s="76"/>
      <c r="G919" s="21"/>
    </row>
    <row r="920" spans="1:7" x14ac:dyDescent="0.25">
      <c r="A920" s="15" t="s">
        <v>1256</v>
      </c>
      <c r="B920" s="15" t="s">
        <v>102</v>
      </c>
      <c r="C920" s="15" t="s">
        <v>159</v>
      </c>
      <c r="D920" s="16" t="s">
        <v>1257</v>
      </c>
      <c r="E920" s="17">
        <v>240</v>
      </c>
      <c r="F920" s="61">
        <v>121.51</v>
      </c>
      <c r="G920" s="18">
        <f>ROUND(E920*F920,2)</f>
        <v>29162.400000000001</v>
      </c>
    </row>
    <row r="921" spans="1:7" ht="22.5" x14ac:dyDescent="0.25">
      <c r="A921" s="21"/>
      <c r="B921" s="21"/>
      <c r="C921" s="21"/>
      <c r="D921" s="19" t="s">
        <v>1258</v>
      </c>
      <c r="E921" s="21"/>
      <c r="F921" s="76"/>
      <c r="G921" s="21"/>
    </row>
    <row r="922" spans="1:7" x14ac:dyDescent="0.25">
      <c r="A922" s="15" t="s">
        <v>1259</v>
      </c>
      <c r="B922" s="15" t="s">
        <v>102</v>
      </c>
      <c r="C922" s="15" t="s">
        <v>159</v>
      </c>
      <c r="D922" s="16" t="s">
        <v>1260</v>
      </c>
      <c r="E922" s="17">
        <v>450</v>
      </c>
      <c r="F922" s="61">
        <v>140.59</v>
      </c>
      <c r="G922" s="18">
        <f>ROUND(E922*F922,2)</f>
        <v>63265.5</v>
      </c>
    </row>
    <row r="923" spans="1:7" ht="22.5" x14ac:dyDescent="0.25">
      <c r="A923" s="21"/>
      <c r="B923" s="21"/>
      <c r="C923" s="21"/>
      <c r="D923" s="19" t="s">
        <v>1261</v>
      </c>
      <c r="E923" s="21"/>
      <c r="F923" s="76"/>
      <c r="G923" s="21"/>
    </row>
    <row r="924" spans="1:7" x14ac:dyDescent="0.25">
      <c r="A924" s="15" t="s">
        <v>1262</v>
      </c>
      <c r="B924" s="15" t="s">
        <v>102</v>
      </c>
      <c r="C924" s="15" t="s">
        <v>159</v>
      </c>
      <c r="D924" s="16" t="s">
        <v>1263</v>
      </c>
      <c r="E924" s="17">
        <v>40</v>
      </c>
      <c r="F924" s="61">
        <v>161.5</v>
      </c>
      <c r="G924" s="18">
        <f>ROUND(E924*F924,2)</f>
        <v>6460</v>
      </c>
    </row>
    <row r="925" spans="1:7" ht="22.5" x14ac:dyDescent="0.25">
      <c r="A925" s="21"/>
      <c r="B925" s="21"/>
      <c r="C925" s="21"/>
      <c r="D925" s="19" t="s">
        <v>1264</v>
      </c>
      <c r="E925" s="21"/>
      <c r="F925" s="76"/>
      <c r="G925" s="21"/>
    </row>
    <row r="926" spans="1:7" x14ac:dyDescent="0.25">
      <c r="A926" s="15" t="s">
        <v>1265</v>
      </c>
      <c r="B926" s="15" t="s">
        <v>102</v>
      </c>
      <c r="C926" s="15" t="s">
        <v>159</v>
      </c>
      <c r="D926" s="16" t="s">
        <v>1266</v>
      </c>
      <c r="E926" s="17">
        <v>600</v>
      </c>
      <c r="F926" s="61">
        <v>181.7</v>
      </c>
      <c r="G926" s="18">
        <f>ROUND(E926*F926,2)</f>
        <v>109020</v>
      </c>
    </row>
    <row r="927" spans="1:7" ht="22.5" x14ac:dyDescent="0.25">
      <c r="A927" s="21"/>
      <c r="B927" s="21"/>
      <c r="C927" s="21"/>
      <c r="D927" s="19" t="s">
        <v>1267</v>
      </c>
      <c r="E927" s="21"/>
      <c r="F927" s="76"/>
      <c r="G927" s="21"/>
    </row>
    <row r="928" spans="1:7" x14ac:dyDescent="0.25">
      <c r="A928" s="15" t="s">
        <v>1268</v>
      </c>
      <c r="B928" s="15" t="s">
        <v>102</v>
      </c>
      <c r="C928" s="15" t="s">
        <v>159</v>
      </c>
      <c r="D928" s="16" t="s">
        <v>1269</v>
      </c>
      <c r="E928" s="17">
        <v>60</v>
      </c>
      <c r="F928" s="61">
        <v>205.34</v>
      </c>
      <c r="G928" s="18">
        <f>ROUND(E928*F928,2)</f>
        <v>12320.4</v>
      </c>
    </row>
    <row r="929" spans="1:7" ht="22.5" x14ac:dyDescent="0.25">
      <c r="A929" s="21"/>
      <c r="B929" s="21"/>
      <c r="C929" s="21"/>
      <c r="D929" s="19" t="s">
        <v>1270</v>
      </c>
      <c r="E929" s="21"/>
      <c r="F929" s="76"/>
      <c r="G929" s="21"/>
    </row>
    <row r="930" spans="1:7" x14ac:dyDescent="0.25">
      <c r="A930" s="15" t="s">
        <v>1271</v>
      </c>
      <c r="B930" s="15" t="s">
        <v>102</v>
      </c>
      <c r="C930" s="15" t="s">
        <v>159</v>
      </c>
      <c r="D930" s="16" t="s">
        <v>1272</v>
      </c>
      <c r="E930" s="17">
        <v>200</v>
      </c>
      <c r="F930" s="61">
        <v>390.83</v>
      </c>
      <c r="G930" s="18">
        <f>ROUND(E930*F930,2)</f>
        <v>78166</v>
      </c>
    </row>
    <row r="931" spans="1:7" ht="22.5" x14ac:dyDescent="0.25">
      <c r="A931" s="21"/>
      <c r="B931" s="21"/>
      <c r="C931" s="21"/>
      <c r="D931" s="19" t="s">
        <v>1273</v>
      </c>
      <c r="E931" s="21"/>
      <c r="F931" s="76"/>
      <c r="G931" s="21"/>
    </row>
    <row r="932" spans="1:7" x14ac:dyDescent="0.25">
      <c r="A932" s="15" t="s">
        <v>1274</v>
      </c>
      <c r="B932" s="15" t="s">
        <v>102</v>
      </c>
      <c r="C932" s="15" t="s">
        <v>111</v>
      </c>
      <c r="D932" s="16" t="s">
        <v>1275</v>
      </c>
      <c r="E932" s="17">
        <v>20</v>
      </c>
      <c r="F932" s="61">
        <v>182.02</v>
      </c>
      <c r="G932" s="18">
        <f>ROUND(E932*F932,2)</f>
        <v>3640.4</v>
      </c>
    </row>
    <row r="933" spans="1:7" x14ac:dyDescent="0.25">
      <c r="A933" s="21"/>
      <c r="B933" s="21"/>
      <c r="C933" s="21"/>
      <c r="D933" s="19" t="s">
        <v>1276</v>
      </c>
      <c r="E933" s="21"/>
      <c r="F933" s="76"/>
      <c r="G933" s="21"/>
    </row>
    <row r="934" spans="1:7" x14ac:dyDescent="0.25">
      <c r="A934" s="15" t="s">
        <v>1277</v>
      </c>
      <c r="B934" s="15" t="s">
        <v>102</v>
      </c>
      <c r="C934" s="15" t="s">
        <v>111</v>
      </c>
      <c r="D934" s="16" t="s">
        <v>1278</v>
      </c>
      <c r="E934" s="17">
        <v>8</v>
      </c>
      <c r="F934" s="61">
        <v>82.49</v>
      </c>
      <c r="G934" s="18">
        <f>ROUND(E934*F934,2)</f>
        <v>659.92</v>
      </c>
    </row>
    <row r="935" spans="1:7" x14ac:dyDescent="0.25">
      <c r="A935" s="21"/>
      <c r="B935" s="21"/>
      <c r="C935" s="21"/>
      <c r="D935" s="19" t="s">
        <v>1279</v>
      </c>
      <c r="E935" s="21"/>
      <c r="F935" s="76"/>
      <c r="G935" s="21"/>
    </row>
    <row r="936" spans="1:7" x14ac:dyDescent="0.25">
      <c r="A936" s="15" t="s">
        <v>1280</v>
      </c>
      <c r="B936" s="15" t="s">
        <v>102</v>
      </c>
      <c r="C936" s="15" t="s">
        <v>111</v>
      </c>
      <c r="D936" s="16" t="s">
        <v>1281</v>
      </c>
      <c r="E936" s="17">
        <v>4</v>
      </c>
      <c r="F936" s="61">
        <v>152.81</v>
      </c>
      <c r="G936" s="18">
        <f>ROUND(E936*F936,2)</f>
        <v>611.24</v>
      </c>
    </row>
    <row r="937" spans="1:7" x14ac:dyDescent="0.25">
      <c r="A937" s="21"/>
      <c r="B937" s="21"/>
      <c r="C937" s="21"/>
      <c r="D937" s="19" t="s">
        <v>1282</v>
      </c>
      <c r="E937" s="21"/>
      <c r="F937" s="76"/>
      <c r="G937" s="21"/>
    </row>
    <row r="938" spans="1:7" x14ac:dyDescent="0.25">
      <c r="A938" s="15" t="s">
        <v>1283</v>
      </c>
      <c r="B938" s="15" t="s">
        <v>102</v>
      </c>
      <c r="C938" s="15" t="s">
        <v>111</v>
      </c>
      <c r="D938" s="16" t="s">
        <v>1284</v>
      </c>
      <c r="E938" s="17">
        <v>20</v>
      </c>
      <c r="F938" s="61">
        <v>270.52999999999997</v>
      </c>
      <c r="G938" s="18">
        <f>ROUND(E938*F938,2)</f>
        <v>5410.6</v>
      </c>
    </row>
    <row r="939" spans="1:7" x14ac:dyDescent="0.25">
      <c r="A939" s="21"/>
      <c r="B939" s="21"/>
      <c r="C939" s="21"/>
      <c r="D939" s="19" t="s">
        <v>1285</v>
      </c>
      <c r="E939" s="21"/>
      <c r="F939" s="76"/>
      <c r="G939" s="21"/>
    </row>
    <row r="940" spans="1:7" x14ac:dyDescent="0.25">
      <c r="A940" s="15" t="s">
        <v>1286</v>
      </c>
      <c r="B940" s="15" t="s">
        <v>102</v>
      </c>
      <c r="C940" s="15" t="s">
        <v>111</v>
      </c>
      <c r="D940" s="16" t="s">
        <v>1287</v>
      </c>
      <c r="E940" s="17">
        <v>4</v>
      </c>
      <c r="F940" s="61">
        <v>456.78</v>
      </c>
      <c r="G940" s="18">
        <f>ROUND(E940*F940,2)</f>
        <v>1827.12</v>
      </c>
    </row>
    <row r="941" spans="1:7" x14ac:dyDescent="0.25">
      <c r="A941" s="21"/>
      <c r="B941" s="21"/>
      <c r="C941" s="21"/>
      <c r="D941" s="19" t="s">
        <v>1288</v>
      </c>
      <c r="E941" s="21"/>
      <c r="F941" s="76"/>
      <c r="G941" s="21"/>
    </row>
    <row r="942" spans="1:7" x14ac:dyDescent="0.25">
      <c r="A942" s="15" t="s">
        <v>1289</v>
      </c>
      <c r="B942" s="15" t="s">
        <v>102</v>
      </c>
      <c r="C942" s="15" t="s">
        <v>111</v>
      </c>
      <c r="D942" s="16" t="s">
        <v>1290</v>
      </c>
      <c r="E942" s="17">
        <v>2</v>
      </c>
      <c r="F942" s="61">
        <v>400.46</v>
      </c>
      <c r="G942" s="18">
        <f>ROUND(E942*F942,2)</f>
        <v>800.92</v>
      </c>
    </row>
    <row r="943" spans="1:7" x14ac:dyDescent="0.25">
      <c r="A943" s="21"/>
      <c r="B943" s="21"/>
      <c r="C943" s="21"/>
      <c r="D943" s="19" t="s">
        <v>1291</v>
      </c>
      <c r="E943" s="21"/>
      <c r="F943" s="76"/>
      <c r="G943" s="21"/>
    </row>
    <row r="944" spans="1:7" x14ac:dyDescent="0.25">
      <c r="A944" s="15" t="s">
        <v>1292</v>
      </c>
      <c r="B944" s="15" t="s">
        <v>102</v>
      </c>
      <c r="C944" s="15" t="s">
        <v>111</v>
      </c>
      <c r="D944" s="16" t="s">
        <v>1293</v>
      </c>
      <c r="E944" s="17">
        <v>4</v>
      </c>
      <c r="F944" s="61">
        <v>411.39</v>
      </c>
      <c r="G944" s="18">
        <f>ROUND(E944*F944,2)</f>
        <v>1645.56</v>
      </c>
    </row>
    <row r="945" spans="1:7" ht="45" x14ac:dyDescent="0.25">
      <c r="A945" s="21"/>
      <c r="B945" s="21"/>
      <c r="C945" s="21"/>
      <c r="D945" s="19" t="s">
        <v>1294</v>
      </c>
      <c r="E945" s="21"/>
      <c r="F945" s="76"/>
      <c r="G945" s="21"/>
    </row>
    <row r="946" spans="1:7" x14ac:dyDescent="0.25">
      <c r="A946" s="15" t="s">
        <v>1295</v>
      </c>
      <c r="B946" s="15" t="s">
        <v>102</v>
      </c>
      <c r="C946" s="15" t="s">
        <v>111</v>
      </c>
      <c r="D946" s="16" t="s">
        <v>1296</v>
      </c>
      <c r="E946" s="17">
        <v>2</v>
      </c>
      <c r="F946" s="61">
        <v>616.37</v>
      </c>
      <c r="G946" s="18">
        <f>ROUND(E946*F946,2)</f>
        <v>1232.74</v>
      </c>
    </row>
    <row r="947" spans="1:7" ht="45" x14ac:dyDescent="0.25">
      <c r="A947" s="21"/>
      <c r="B947" s="21"/>
      <c r="C947" s="21"/>
      <c r="D947" s="19" t="s">
        <v>1297</v>
      </c>
      <c r="E947" s="21"/>
      <c r="F947" s="76"/>
      <c r="G947" s="21"/>
    </row>
    <row r="948" spans="1:7" x14ac:dyDescent="0.25">
      <c r="A948" s="15" t="s">
        <v>1298</v>
      </c>
      <c r="B948" s="15" t="s">
        <v>102</v>
      </c>
      <c r="C948" s="15" t="s">
        <v>111</v>
      </c>
      <c r="D948" s="16" t="s">
        <v>1299</v>
      </c>
      <c r="E948" s="17">
        <v>10</v>
      </c>
      <c r="F948" s="61">
        <v>753.97</v>
      </c>
      <c r="G948" s="18">
        <f>ROUND(E948*F948,2)</f>
        <v>7539.7</v>
      </c>
    </row>
    <row r="949" spans="1:7" ht="45" x14ac:dyDescent="0.25">
      <c r="A949" s="21"/>
      <c r="B949" s="21"/>
      <c r="C949" s="21"/>
      <c r="D949" s="19" t="s">
        <v>1300</v>
      </c>
      <c r="E949" s="21"/>
      <c r="F949" s="76"/>
      <c r="G949" s="21"/>
    </row>
    <row r="950" spans="1:7" x14ac:dyDescent="0.25">
      <c r="A950" s="15" t="s">
        <v>1301</v>
      </c>
      <c r="B950" s="15" t="s">
        <v>102</v>
      </c>
      <c r="C950" s="15" t="s">
        <v>111</v>
      </c>
      <c r="D950" s="16" t="s">
        <v>1302</v>
      </c>
      <c r="E950" s="17">
        <v>2</v>
      </c>
      <c r="F950" s="61">
        <v>4312.74</v>
      </c>
      <c r="G950" s="18">
        <f>ROUND(E950*F950,2)</f>
        <v>8625.48</v>
      </c>
    </row>
    <row r="951" spans="1:7" ht="45" x14ac:dyDescent="0.25">
      <c r="A951" s="21"/>
      <c r="B951" s="21"/>
      <c r="C951" s="21"/>
      <c r="D951" s="19" t="s">
        <v>1303</v>
      </c>
      <c r="E951" s="21"/>
      <c r="F951" s="76"/>
      <c r="G951" s="21"/>
    </row>
    <row r="952" spans="1:7" x14ac:dyDescent="0.25">
      <c r="A952" s="15" t="s">
        <v>1304</v>
      </c>
      <c r="B952" s="15" t="s">
        <v>102</v>
      </c>
      <c r="C952" s="15" t="s">
        <v>111</v>
      </c>
      <c r="D952" s="16" t="s">
        <v>1305</v>
      </c>
      <c r="E952" s="17">
        <v>1</v>
      </c>
      <c r="F952" s="61">
        <v>4977.58</v>
      </c>
      <c r="G952" s="18">
        <f>ROUND(E952*F952,2)</f>
        <v>4977.58</v>
      </c>
    </row>
    <row r="953" spans="1:7" ht="45" x14ac:dyDescent="0.25">
      <c r="A953" s="21"/>
      <c r="B953" s="21"/>
      <c r="C953" s="21"/>
      <c r="D953" s="19" t="s">
        <v>1306</v>
      </c>
      <c r="E953" s="21"/>
      <c r="F953" s="76"/>
      <c r="G953" s="21"/>
    </row>
    <row r="954" spans="1:7" x14ac:dyDescent="0.25">
      <c r="A954" s="15" t="s">
        <v>1307</v>
      </c>
      <c r="B954" s="15" t="s">
        <v>102</v>
      </c>
      <c r="C954" s="15" t="s">
        <v>111</v>
      </c>
      <c r="D954" s="16" t="s">
        <v>1308</v>
      </c>
      <c r="E954" s="17">
        <v>4</v>
      </c>
      <c r="F954" s="61">
        <v>864.91</v>
      </c>
      <c r="G954" s="18">
        <f>ROUND(E954*F954,2)</f>
        <v>3459.64</v>
      </c>
    </row>
    <row r="955" spans="1:7" ht="90" x14ac:dyDescent="0.25">
      <c r="A955" s="21"/>
      <c r="B955" s="21"/>
      <c r="C955" s="21"/>
      <c r="D955" s="19" t="s">
        <v>1309</v>
      </c>
      <c r="E955" s="21"/>
      <c r="F955" s="76"/>
      <c r="G955" s="21"/>
    </row>
    <row r="956" spans="1:7" x14ac:dyDescent="0.25">
      <c r="A956" s="15" t="s">
        <v>1310</v>
      </c>
      <c r="B956" s="15" t="s">
        <v>102</v>
      </c>
      <c r="C956" s="15" t="s">
        <v>111</v>
      </c>
      <c r="D956" s="16" t="s">
        <v>1311</v>
      </c>
      <c r="E956" s="17">
        <v>2</v>
      </c>
      <c r="F956" s="61">
        <v>1301.45</v>
      </c>
      <c r="G956" s="18">
        <f>ROUND(E956*F956,2)</f>
        <v>2602.9</v>
      </c>
    </row>
    <row r="957" spans="1:7" ht="90" x14ac:dyDescent="0.25">
      <c r="A957" s="21"/>
      <c r="B957" s="21"/>
      <c r="C957" s="21"/>
      <c r="D957" s="19" t="s">
        <v>1312</v>
      </c>
      <c r="E957" s="21"/>
      <c r="F957" s="76"/>
      <c r="G957" s="21"/>
    </row>
    <row r="958" spans="1:7" x14ac:dyDescent="0.25">
      <c r="A958" s="15" t="s">
        <v>1313</v>
      </c>
      <c r="B958" s="15" t="s">
        <v>102</v>
      </c>
      <c r="C958" s="15" t="s">
        <v>111</v>
      </c>
      <c r="D958" s="16" t="s">
        <v>1314</v>
      </c>
      <c r="E958" s="17">
        <v>10</v>
      </c>
      <c r="F958" s="61">
        <v>1583.84</v>
      </c>
      <c r="G958" s="18">
        <f>ROUND(E958*F958,2)</f>
        <v>15838.4</v>
      </c>
    </row>
    <row r="959" spans="1:7" ht="90" x14ac:dyDescent="0.25">
      <c r="A959" s="21"/>
      <c r="B959" s="21"/>
      <c r="C959" s="21"/>
      <c r="D959" s="19" t="s">
        <v>1315</v>
      </c>
      <c r="E959" s="21"/>
      <c r="F959" s="76"/>
      <c r="G959" s="21"/>
    </row>
    <row r="960" spans="1:7" x14ac:dyDescent="0.25">
      <c r="A960" s="15" t="s">
        <v>1316</v>
      </c>
      <c r="B960" s="15" t="s">
        <v>102</v>
      </c>
      <c r="C960" s="15" t="s">
        <v>111</v>
      </c>
      <c r="D960" s="16" t="s">
        <v>1317</v>
      </c>
      <c r="E960" s="17">
        <v>2</v>
      </c>
      <c r="F960" s="61">
        <v>6260.48</v>
      </c>
      <c r="G960" s="18">
        <f>ROUND(E960*F960,2)</f>
        <v>12520.96</v>
      </c>
    </row>
    <row r="961" spans="1:7" ht="112.5" x14ac:dyDescent="0.25">
      <c r="A961" s="21"/>
      <c r="B961" s="21"/>
      <c r="C961" s="21"/>
      <c r="D961" s="19" t="s">
        <v>1318</v>
      </c>
      <c r="E961" s="21"/>
      <c r="F961" s="76"/>
      <c r="G961" s="21"/>
    </row>
    <row r="962" spans="1:7" x14ac:dyDescent="0.25">
      <c r="A962" s="15" t="s">
        <v>1319</v>
      </c>
      <c r="B962" s="15" t="s">
        <v>102</v>
      </c>
      <c r="C962" s="15" t="s">
        <v>111</v>
      </c>
      <c r="D962" s="16" t="s">
        <v>1320</v>
      </c>
      <c r="E962" s="17">
        <v>1</v>
      </c>
      <c r="F962" s="61">
        <v>7434.62</v>
      </c>
      <c r="G962" s="18">
        <f>ROUND(E962*F962,2)</f>
        <v>7434.62</v>
      </c>
    </row>
    <row r="963" spans="1:7" ht="112.5" x14ac:dyDescent="0.25">
      <c r="A963" s="21"/>
      <c r="B963" s="21"/>
      <c r="C963" s="21"/>
      <c r="D963" s="19" t="s">
        <v>1321</v>
      </c>
      <c r="E963" s="21"/>
      <c r="F963" s="76"/>
      <c r="G963" s="21"/>
    </row>
    <row r="964" spans="1:7" x14ac:dyDescent="0.25">
      <c r="A964" s="21"/>
      <c r="B964" s="21"/>
      <c r="C964" s="21"/>
      <c r="D964" s="22" t="s">
        <v>1322</v>
      </c>
      <c r="E964" s="17">
        <v>1</v>
      </c>
      <c r="F964" s="72">
        <f>G874+G876+G878+G880+G882+G884+G886+G888+G890+G892+G894+G896+G898+G900+G902+G904+G906+G908+G910+G912+G914+G916+G918+G920+G922+G924+G926+G928+G930+G932+G934+G936+G938+G940+G942+G944+G946+G948+G950+G952+G954+G956+G958+G960+G962</f>
        <v>4688369.4800000014</v>
      </c>
      <c r="G964" s="12">
        <f>ROUND(F964*E964,2)</f>
        <v>4688369.4800000004</v>
      </c>
    </row>
    <row r="965" spans="1:7" ht="0.95" customHeight="1" x14ac:dyDescent="0.25">
      <c r="A965" s="23"/>
      <c r="B965" s="23"/>
      <c r="C965" s="23"/>
      <c r="D965" s="24"/>
      <c r="E965" s="23"/>
      <c r="F965" s="75"/>
      <c r="G965" s="23"/>
    </row>
    <row r="966" spans="1:7" x14ac:dyDescent="0.25">
      <c r="A966" s="13" t="s">
        <v>1323</v>
      </c>
      <c r="B966" s="13" t="s">
        <v>96</v>
      </c>
      <c r="C966" s="13" t="s">
        <v>97</v>
      </c>
      <c r="D966" s="14" t="s">
        <v>1324</v>
      </c>
      <c r="E966" s="12">
        <f>E1049</f>
        <v>1</v>
      </c>
      <c r="F966" s="72">
        <f>F1049</f>
        <v>4581517.6400000006</v>
      </c>
      <c r="G966" s="12">
        <f>G1049</f>
        <v>4581517.6399999997</v>
      </c>
    </row>
    <row r="967" spans="1:7" x14ac:dyDescent="0.25">
      <c r="A967" s="15" t="s">
        <v>1325</v>
      </c>
      <c r="B967" s="15" t="s">
        <v>102</v>
      </c>
      <c r="C967" s="15" t="s">
        <v>111</v>
      </c>
      <c r="D967" s="93" t="s">
        <v>1326</v>
      </c>
      <c r="E967" s="17">
        <v>1</v>
      </c>
      <c r="F967" s="61">
        <v>72881.55</v>
      </c>
      <c r="G967" s="18">
        <f>ROUND(E967*F967,2)</f>
        <v>72881.55</v>
      </c>
    </row>
    <row r="968" spans="1:7" ht="270" x14ac:dyDescent="0.25">
      <c r="A968" s="21"/>
      <c r="B968" s="21"/>
      <c r="C968" s="21"/>
      <c r="D968" s="94" t="s">
        <v>1327</v>
      </c>
      <c r="E968" s="21"/>
      <c r="F968" s="76"/>
      <c r="G968" s="21"/>
    </row>
    <row r="969" spans="1:7" x14ac:dyDescent="0.25">
      <c r="A969" s="15" t="s">
        <v>1328</v>
      </c>
      <c r="B969" s="15" t="s">
        <v>102</v>
      </c>
      <c r="C969" s="15" t="s">
        <v>111</v>
      </c>
      <c r="D969" s="93" t="s">
        <v>1326</v>
      </c>
      <c r="E969" s="17">
        <v>1</v>
      </c>
      <c r="F969" s="61">
        <v>75839.649999999994</v>
      </c>
      <c r="G969" s="18">
        <f>ROUND(E969*F969,2)</f>
        <v>75839.649999999994</v>
      </c>
    </row>
    <row r="970" spans="1:7" ht="270" x14ac:dyDescent="0.25">
      <c r="A970" s="21"/>
      <c r="B970" s="21"/>
      <c r="C970" s="21"/>
      <c r="D970" s="94" t="s">
        <v>1329</v>
      </c>
      <c r="E970" s="21"/>
      <c r="F970" s="76"/>
      <c r="G970" s="21"/>
    </row>
    <row r="971" spans="1:7" x14ac:dyDescent="0.25">
      <c r="A971" s="15" t="s">
        <v>1330</v>
      </c>
      <c r="B971" s="15" t="s">
        <v>102</v>
      </c>
      <c r="C971" s="15" t="s">
        <v>111</v>
      </c>
      <c r="D971" s="93" t="s">
        <v>1326</v>
      </c>
      <c r="E971" s="17">
        <v>1</v>
      </c>
      <c r="F971" s="61">
        <v>71578.19</v>
      </c>
      <c r="G971" s="18">
        <f>ROUND(E971*F971,2)</f>
        <v>71578.19</v>
      </c>
    </row>
    <row r="972" spans="1:7" ht="270" x14ac:dyDescent="0.25">
      <c r="A972" s="21"/>
      <c r="B972" s="21"/>
      <c r="C972" s="21"/>
      <c r="D972" s="94" t="s">
        <v>1331</v>
      </c>
      <c r="E972" s="21"/>
      <c r="F972" s="76"/>
      <c r="G972" s="21"/>
    </row>
    <row r="973" spans="1:7" x14ac:dyDescent="0.25">
      <c r="A973" s="15" t="s">
        <v>1332</v>
      </c>
      <c r="B973" s="15" t="s">
        <v>102</v>
      </c>
      <c r="C973" s="15" t="s">
        <v>111</v>
      </c>
      <c r="D973" s="93" t="s">
        <v>1333</v>
      </c>
      <c r="E973" s="17">
        <v>1</v>
      </c>
      <c r="F973" s="61">
        <v>74273.25</v>
      </c>
      <c r="G973" s="18">
        <f>ROUND(E973*F973,2)</f>
        <v>74273.25</v>
      </c>
    </row>
    <row r="974" spans="1:7" ht="281.25" x14ac:dyDescent="0.25">
      <c r="A974" s="21"/>
      <c r="B974" s="21"/>
      <c r="C974" s="21"/>
      <c r="D974" s="94" t="s">
        <v>1334</v>
      </c>
      <c r="E974" s="21"/>
      <c r="F974" s="76"/>
      <c r="G974" s="21"/>
    </row>
    <row r="975" spans="1:7" x14ac:dyDescent="0.25">
      <c r="A975" s="15" t="s">
        <v>1335</v>
      </c>
      <c r="B975" s="15" t="s">
        <v>102</v>
      </c>
      <c r="C975" s="15" t="s">
        <v>111</v>
      </c>
      <c r="D975" s="93" t="s">
        <v>1326</v>
      </c>
      <c r="E975" s="17">
        <v>1</v>
      </c>
      <c r="F975" s="61">
        <v>80262.31</v>
      </c>
      <c r="G975" s="18">
        <f>ROUND(E975*F975,2)</f>
        <v>80262.31</v>
      </c>
    </row>
    <row r="976" spans="1:7" ht="270" x14ac:dyDescent="0.25">
      <c r="A976" s="21"/>
      <c r="B976" s="21"/>
      <c r="C976" s="21"/>
      <c r="D976" s="94" t="s">
        <v>1336</v>
      </c>
      <c r="E976" s="21"/>
      <c r="F976" s="76"/>
      <c r="G976" s="21"/>
    </row>
    <row r="977" spans="1:7" x14ac:dyDescent="0.25">
      <c r="A977" s="15" t="s">
        <v>1337</v>
      </c>
      <c r="B977" s="15" t="s">
        <v>102</v>
      </c>
      <c r="C977" s="15" t="s">
        <v>111</v>
      </c>
      <c r="D977" s="93" t="s">
        <v>1326</v>
      </c>
      <c r="E977" s="17">
        <v>1</v>
      </c>
      <c r="F977" s="61">
        <v>75873.63</v>
      </c>
      <c r="G977" s="18">
        <f>ROUND(E977*F977,2)</f>
        <v>75873.63</v>
      </c>
    </row>
    <row r="978" spans="1:7" ht="270" x14ac:dyDescent="0.25">
      <c r="A978" s="21"/>
      <c r="B978" s="21"/>
      <c r="C978" s="21"/>
      <c r="D978" s="94" t="s">
        <v>1338</v>
      </c>
      <c r="E978" s="21"/>
      <c r="F978" s="76"/>
      <c r="G978" s="21"/>
    </row>
    <row r="979" spans="1:7" x14ac:dyDescent="0.25">
      <c r="A979" s="15" t="s">
        <v>1339</v>
      </c>
      <c r="B979" s="15" t="s">
        <v>102</v>
      </c>
      <c r="C979" s="15" t="s">
        <v>111</v>
      </c>
      <c r="D979" s="93" t="s">
        <v>1340</v>
      </c>
      <c r="E979" s="17">
        <v>1</v>
      </c>
      <c r="F979" s="61">
        <v>71750.789999999994</v>
      </c>
      <c r="G979" s="18">
        <f>ROUND(E979*F979,2)</f>
        <v>71750.789999999994</v>
      </c>
    </row>
    <row r="980" spans="1:7" ht="270" x14ac:dyDescent="0.25">
      <c r="A980" s="21"/>
      <c r="B980" s="21"/>
      <c r="C980" s="21"/>
      <c r="D980" s="94" t="s">
        <v>1341</v>
      </c>
      <c r="E980" s="21"/>
      <c r="F980" s="76"/>
      <c r="G980" s="21"/>
    </row>
    <row r="981" spans="1:7" x14ac:dyDescent="0.25">
      <c r="A981" s="15" t="s">
        <v>1342</v>
      </c>
      <c r="B981" s="15" t="s">
        <v>102</v>
      </c>
      <c r="C981" s="15" t="s">
        <v>111</v>
      </c>
      <c r="D981" s="93" t="s">
        <v>1343</v>
      </c>
      <c r="E981" s="17">
        <v>1</v>
      </c>
      <c r="F981" s="61">
        <v>71840.73</v>
      </c>
      <c r="G981" s="18">
        <f>ROUND(E981*F981,2)</f>
        <v>71840.73</v>
      </c>
    </row>
    <row r="982" spans="1:7" ht="270" x14ac:dyDescent="0.25">
      <c r="A982" s="21"/>
      <c r="B982" s="21"/>
      <c r="C982" s="21"/>
      <c r="D982" s="94" t="s">
        <v>1344</v>
      </c>
      <c r="E982" s="21"/>
      <c r="F982" s="76"/>
      <c r="G982" s="21"/>
    </row>
    <row r="983" spans="1:7" x14ac:dyDescent="0.25">
      <c r="A983" s="15" t="s">
        <v>1345</v>
      </c>
      <c r="B983" s="15" t="s">
        <v>102</v>
      </c>
      <c r="C983" s="15" t="s">
        <v>111</v>
      </c>
      <c r="D983" s="93" t="s">
        <v>1326</v>
      </c>
      <c r="E983" s="17">
        <v>1</v>
      </c>
      <c r="F983" s="61">
        <v>95151.8</v>
      </c>
      <c r="G983" s="18">
        <f>ROUND(E983*F983,2)</f>
        <v>95151.8</v>
      </c>
    </row>
    <row r="984" spans="1:7" ht="270" x14ac:dyDescent="0.25">
      <c r="A984" s="21"/>
      <c r="B984" s="21"/>
      <c r="C984" s="21"/>
      <c r="D984" s="94" t="s">
        <v>1346</v>
      </c>
      <c r="E984" s="21"/>
      <c r="F984" s="76"/>
      <c r="G984" s="21"/>
    </row>
    <row r="985" spans="1:7" x14ac:dyDescent="0.25">
      <c r="A985" s="15" t="s">
        <v>1347</v>
      </c>
      <c r="B985" s="15" t="s">
        <v>102</v>
      </c>
      <c r="C985" s="15" t="s">
        <v>111</v>
      </c>
      <c r="D985" s="93" t="s">
        <v>1333</v>
      </c>
      <c r="E985" s="17">
        <v>1</v>
      </c>
      <c r="F985" s="61">
        <v>94796.6</v>
      </c>
      <c r="G985" s="18">
        <f>ROUND(E985*F985,2)</f>
        <v>94796.6</v>
      </c>
    </row>
    <row r="986" spans="1:7" ht="281.25" x14ac:dyDescent="0.25">
      <c r="A986" s="21"/>
      <c r="B986" s="21"/>
      <c r="C986" s="21"/>
      <c r="D986" s="94" t="s">
        <v>1348</v>
      </c>
      <c r="E986" s="21"/>
      <c r="F986" s="76"/>
      <c r="G986" s="21"/>
    </row>
    <row r="987" spans="1:7" x14ac:dyDescent="0.25">
      <c r="A987" s="15" t="s">
        <v>1349</v>
      </c>
      <c r="B987" s="15" t="s">
        <v>102</v>
      </c>
      <c r="C987" s="15" t="s">
        <v>111</v>
      </c>
      <c r="D987" s="93" t="s">
        <v>1333</v>
      </c>
      <c r="E987" s="17">
        <v>1</v>
      </c>
      <c r="F987" s="61">
        <v>95151.8</v>
      </c>
      <c r="G987" s="18">
        <f>ROUND(E987*F987,2)</f>
        <v>95151.8</v>
      </c>
    </row>
    <row r="988" spans="1:7" ht="281.25" x14ac:dyDescent="0.25">
      <c r="A988" s="21"/>
      <c r="B988" s="21"/>
      <c r="C988" s="21"/>
      <c r="D988" s="94" t="s">
        <v>1350</v>
      </c>
      <c r="E988" s="21"/>
      <c r="F988" s="76"/>
      <c r="G988" s="21"/>
    </row>
    <row r="989" spans="1:7" x14ac:dyDescent="0.25">
      <c r="A989" s="15" t="s">
        <v>1351</v>
      </c>
      <c r="B989" s="15" t="s">
        <v>102</v>
      </c>
      <c r="C989" s="15" t="s">
        <v>111</v>
      </c>
      <c r="D989" s="93" t="s">
        <v>1340</v>
      </c>
      <c r="E989" s="17">
        <v>1</v>
      </c>
      <c r="F989" s="61">
        <v>79614.37</v>
      </c>
      <c r="G989" s="18">
        <f>ROUND(E989*F989,2)</f>
        <v>79614.37</v>
      </c>
    </row>
    <row r="990" spans="1:7" ht="258.75" x14ac:dyDescent="0.25">
      <c r="A990" s="21"/>
      <c r="B990" s="21"/>
      <c r="C990" s="21"/>
      <c r="D990" s="94" t="s">
        <v>1352</v>
      </c>
      <c r="E990" s="21"/>
      <c r="F990" s="76"/>
      <c r="G990" s="21"/>
    </row>
    <row r="991" spans="1:7" x14ac:dyDescent="0.25">
      <c r="A991" s="15" t="s">
        <v>1353</v>
      </c>
      <c r="B991" s="15" t="s">
        <v>102</v>
      </c>
      <c r="C991" s="15" t="s">
        <v>111</v>
      </c>
      <c r="D991" s="93" t="s">
        <v>1326</v>
      </c>
      <c r="E991" s="17">
        <v>1</v>
      </c>
      <c r="F991" s="61">
        <v>90208.56</v>
      </c>
      <c r="G991" s="18">
        <f>ROUND(E991*F991,2)</f>
        <v>90208.56</v>
      </c>
    </row>
    <row r="992" spans="1:7" ht="270" x14ac:dyDescent="0.25">
      <c r="A992" s="21"/>
      <c r="B992" s="21"/>
      <c r="C992" s="21"/>
      <c r="D992" s="94" t="s">
        <v>1354</v>
      </c>
      <c r="E992" s="21"/>
      <c r="F992" s="76"/>
      <c r="G992" s="21"/>
    </row>
    <row r="993" spans="1:7" x14ac:dyDescent="0.25">
      <c r="A993" s="15" t="s">
        <v>1355</v>
      </c>
      <c r="B993" s="15" t="s">
        <v>102</v>
      </c>
      <c r="C993" s="15" t="s">
        <v>111</v>
      </c>
      <c r="D993" s="93" t="s">
        <v>1333</v>
      </c>
      <c r="E993" s="17">
        <v>1</v>
      </c>
      <c r="F993" s="61">
        <v>95151.8</v>
      </c>
      <c r="G993" s="18">
        <f>ROUND(E993*F993,2)</f>
        <v>95151.8</v>
      </c>
    </row>
    <row r="994" spans="1:7" ht="281.25" x14ac:dyDescent="0.25">
      <c r="A994" s="21"/>
      <c r="B994" s="21"/>
      <c r="C994" s="21"/>
      <c r="D994" s="94" t="s">
        <v>1356</v>
      </c>
      <c r="E994" s="21"/>
      <c r="F994" s="76"/>
      <c r="G994" s="21"/>
    </row>
    <row r="995" spans="1:7" x14ac:dyDescent="0.25">
      <c r="A995" s="15" t="s">
        <v>1357</v>
      </c>
      <c r="B995" s="15" t="s">
        <v>102</v>
      </c>
      <c r="C995" s="15" t="s">
        <v>111</v>
      </c>
      <c r="D995" s="93" t="s">
        <v>1333</v>
      </c>
      <c r="E995" s="17">
        <v>1</v>
      </c>
      <c r="F995" s="61">
        <v>94796.6</v>
      </c>
      <c r="G995" s="18">
        <f>ROUND(E995*F995,2)</f>
        <v>94796.6</v>
      </c>
    </row>
    <row r="996" spans="1:7" ht="292.5" x14ac:dyDescent="0.25">
      <c r="A996" s="21"/>
      <c r="B996" s="21"/>
      <c r="C996" s="21"/>
      <c r="D996" s="94" t="s">
        <v>1358</v>
      </c>
      <c r="E996" s="21"/>
      <c r="F996" s="76"/>
      <c r="G996" s="21"/>
    </row>
    <row r="997" spans="1:7" x14ac:dyDescent="0.25">
      <c r="A997" s="15" t="s">
        <v>1359</v>
      </c>
      <c r="B997" s="15" t="s">
        <v>102</v>
      </c>
      <c r="C997" s="15" t="s">
        <v>111</v>
      </c>
      <c r="D997" s="93" t="s">
        <v>1333</v>
      </c>
      <c r="E997" s="17">
        <v>2</v>
      </c>
      <c r="F997" s="61">
        <v>87042.62</v>
      </c>
      <c r="G997" s="18">
        <f>ROUND(E997*F997,2)</f>
        <v>174085.24</v>
      </c>
    </row>
    <row r="998" spans="1:7" ht="292.5" x14ac:dyDescent="0.25">
      <c r="A998" s="21"/>
      <c r="B998" s="21"/>
      <c r="C998" s="21"/>
      <c r="D998" s="94" t="s">
        <v>1360</v>
      </c>
      <c r="E998" s="21"/>
      <c r="F998" s="76"/>
      <c r="G998" s="21"/>
    </row>
    <row r="999" spans="1:7" x14ac:dyDescent="0.25">
      <c r="A999" s="15" t="s">
        <v>1361</v>
      </c>
      <c r="B999" s="15" t="s">
        <v>102</v>
      </c>
      <c r="C999" s="15" t="s">
        <v>111</v>
      </c>
      <c r="D999" s="93" t="s">
        <v>1333</v>
      </c>
      <c r="E999" s="17">
        <v>6</v>
      </c>
      <c r="F999" s="61">
        <v>87042.62</v>
      </c>
      <c r="G999" s="18">
        <f>ROUND(E999*F999,2)</f>
        <v>522255.72</v>
      </c>
    </row>
    <row r="1000" spans="1:7" ht="292.5" x14ac:dyDescent="0.25">
      <c r="A1000" s="21"/>
      <c r="B1000" s="21"/>
      <c r="C1000" s="21"/>
      <c r="D1000" s="94" t="s">
        <v>1362</v>
      </c>
      <c r="E1000" s="21"/>
      <c r="F1000" s="76"/>
      <c r="G1000" s="21"/>
    </row>
    <row r="1001" spans="1:7" x14ac:dyDescent="0.25">
      <c r="A1001" s="15" t="s">
        <v>1363</v>
      </c>
      <c r="B1001" s="15" t="s">
        <v>102</v>
      </c>
      <c r="C1001" s="15" t="s">
        <v>111</v>
      </c>
      <c r="D1001" s="93" t="s">
        <v>1326</v>
      </c>
      <c r="E1001" s="17">
        <v>1</v>
      </c>
      <c r="F1001" s="61">
        <v>103687.76</v>
      </c>
      <c r="G1001" s="18">
        <f>ROUND(E1001*F1001,2)</f>
        <v>103687.76</v>
      </c>
    </row>
    <row r="1002" spans="1:7" ht="270" x14ac:dyDescent="0.25">
      <c r="A1002" s="21"/>
      <c r="B1002" s="21"/>
      <c r="C1002" s="21"/>
      <c r="D1002" s="94" t="s">
        <v>1364</v>
      </c>
      <c r="E1002" s="21"/>
      <c r="F1002" s="76"/>
      <c r="G1002" s="21"/>
    </row>
    <row r="1003" spans="1:7" x14ac:dyDescent="0.25">
      <c r="A1003" s="15" t="s">
        <v>1365</v>
      </c>
      <c r="B1003" s="15" t="s">
        <v>102</v>
      </c>
      <c r="C1003" s="15" t="s">
        <v>111</v>
      </c>
      <c r="D1003" s="93" t="s">
        <v>1326</v>
      </c>
      <c r="E1003" s="17">
        <v>1</v>
      </c>
      <c r="F1003" s="61">
        <v>101284.98</v>
      </c>
      <c r="G1003" s="18">
        <f>ROUND(E1003*F1003,2)</f>
        <v>101284.98</v>
      </c>
    </row>
    <row r="1004" spans="1:7" ht="270" x14ac:dyDescent="0.25">
      <c r="A1004" s="21"/>
      <c r="B1004" s="21"/>
      <c r="C1004" s="21"/>
      <c r="D1004" s="94" t="s">
        <v>1366</v>
      </c>
      <c r="E1004" s="21"/>
      <c r="F1004" s="76"/>
      <c r="G1004" s="21"/>
    </row>
    <row r="1005" spans="1:7" x14ac:dyDescent="0.25">
      <c r="A1005" s="15" t="s">
        <v>1367</v>
      </c>
      <c r="B1005" s="15" t="s">
        <v>102</v>
      </c>
      <c r="C1005" s="15" t="s">
        <v>111</v>
      </c>
      <c r="D1005" s="93" t="s">
        <v>1326</v>
      </c>
      <c r="E1005" s="17">
        <v>1</v>
      </c>
      <c r="F1005" s="61">
        <v>99639.57</v>
      </c>
      <c r="G1005" s="18">
        <f>ROUND(E1005*F1005,2)</f>
        <v>99639.57</v>
      </c>
    </row>
    <row r="1006" spans="1:7" ht="270" x14ac:dyDescent="0.25">
      <c r="A1006" s="21"/>
      <c r="B1006" s="21"/>
      <c r="C1006" s="21"/>
      <c r="D1006" s="94" t="s">
        <v>1368</v>
      </c>
      <c r="E1006" s="21"/>
      <c r="F1006" s="76"/>
      <c r="G1006" s="21"/>
    </row>
    <row r="1007" spans="1:7" x14ac:dyDescent="0.25">
      <c r="A1007" s="15" t="s">
        <v>1369</v>
      </c>
      <c r="B1007" s="15" t="s">
        <v>102</v>
      </c>
      <c r="C1007" s="15" t="s">
        <v>111</v>
      </c>
      <c r="D1007" s="93" t="s">
        <v>1340</v>
      </c>
      <c r="E1007" s="17">
        <v>1</v>
      </c>
      <c r="F1007" s="61">
        <v>101284.98</v>
      </c>
      <c r="G1007" s="18">
        <f>ROUND(E1007*F1007,2)</f>
        <v>101284.98</v>
      </c>
    </row>
    <row r="1008" spans="1:7" ht="258.75" x14ac:dyDescent="0.25">
      <c r="A1008" s="21"/>
      <c r="B1008" s="21"/>
      <c r="C1008" s="21"/>
      <c r="D1008" s="94" t="s">
        <v>1370</v>
      </c>
      <c r="E1008" s="21"/>
      <c r="F1008" s="76"/>
      <c r="G1008" s="21"/>
    </row>
    <row r="1009" spans="1:7" x14ac:dyDescent="0.25">
      <c r="A1009" s="15" t="s">
        <v>1371</v>
      </c>
      <c r="B1009" s="15" t="s">
        <v>102</v>
      </c>
      <c r="C1009" s="15" t="s">
        <v>111</v>
      </c>
      <c r="D1009" s="93" t="s">
        <v>1343</v>
      </c>
      <c r="E1009" s="17">
        <v>1</v>
      </c>
      <c r="F1009" s="61">
        <v>103300.45</v>
      </c>
      <c r="G1009" s="18">
        <f>ROUND(E1009*F1009,2)</f>
        <v>103300.45</v>
      </c>
    </row>
    <row r="1010" spans="1:7" ht="270" x14ac:dyDescent="0.25">
      <c r="A1010" s="21"/>
      <c r="B1010" s="21"/>
      <c r="C1010" s="21"/>
      <c r="D1010" s="94" t="s">
        <v>1372</v>
      </c>
      <c r="E1010" s="21"/>
      <c r="F1010" s="76"/>
      <c r="G1010" s="21"/>
    </row>
    <row r="1011" spans="1:7" x14ac:dyDescent="0.25">
      <c r="A1011" s="15" t="s">
        <v>1373</v>
      </c>
      <c r="B1011" s="15" t="s">
        <v>102</v>
      </c>
      <c r="C1011" s="15" t="s">
        <v>111</v>
      </c>
      <c r="D1011" s="93" t="s">
        <v>1343</v>
      </c>
      <c r="E1011" s="17">
        <v>1</v>
      </c>
      <c r="F1011" s="61">
        <v>94474.39</v>
      </c>
      <c r="G1011" s="18">
        <f>ROUND(E1011*F1011,2)</f>
        <v>94474.39</v>
      </c>
    </row>
    <row r="1012" spans="1:7" ht="270" x14ac:dyDescent="0.25">
      <c r="A1012" s="21"/>
      <c r="B1012" s="21"/>
      <c r="C1012" s="21"/>
      <c r="D1012" s="94" t="s">
        <v>1374</v>
      </c>
      <c r="E1012" s="21"/>
      <c r="F1012" s="76"/>
      <c r="G1012" s="21"/>
    </row>
    <row r="1013" spans="1:7" x14ac:dyDescent="0.25">
      <c r="A1013" s="15" t="s">
        <v>1375</v>
      </c>
      <c r="B1013" s="15" t="s">
        <v>102</v>
      </c>
      <c r="C1013" s="15" t="s">
        <v>111</v>
      </c>
      <c r="D1013" s="93" t="s">
        <v>1340</v>
      </c>
      <c r="E1013" s="17">
        <v>1</v>
      </c>
      <c r="F1013" s="61">
        <v>115526.71</v>
      </c>
      <c r="G1013" s="18">
        <f>ROUND(E1013*F1013,2)</f>
        <v>115526.71</v>
      </c>
    </row>
    <row r="1014" spans="1:7" ht="258.75" x14ac:dyDescent="0.25">
      <c r="A1014" s="21"/>
      <c r="B1014" s="21"/>
      <c r="C1014" s="21"/>
      <c r="D1014" s="94" t="s">
        <v>1376</v>
      </c>
      <c r="E1014" s="21"/>
      <c r="F1014" s="76"/>
      <c r="G1014" s="21"/>
    </row>
    <row r="1015" spans="1:7" x14ac:dyDescent="0.25">
      <c r="A1015" s="15" t="s">
        <v>1377</v>
      </c>
      <c r="B1015" s="15" t="s">
        <v>102</v>
      </c>
      <c r="C1015" s="15" t="s">
        <v>111</v>
      </c>
      <c r="D1015" s="93" t="s">
        <v>1343</v>
      </c>
      <c r="E1015" s="17">
        <v>1</v>
      </c>
      <c r="F1015" s="61">
        <v>115638.15</v>
      </c>
      <c r="G1015" s="18">
        <f>ROUND(E1015*F1015,2)</f>
        <v>115638.15</v>
      </c>
    </row>
    <row r="1016" spans="1:7" ht="270" x14ac:dyDescent="0.25">
      <c r="A1016" s="21"/>
      <c r="B1016" s="21"/>
      <c r="C1016" s="21"/>
      <c r="D1016" s="94" t="s">
        <v>1378</v>
      </c>
      <c r="E1016" s="21"/>
      <c r="F1016" s="76"/>
      <c r="G1016" s="21"/>
    </row>
    <row r="1017" spans="1:7" x14ac:dyDescent="0.25">
      <c r="A1017" s="15" t="s">
        <v>1379</v>
      </c>
      <c r="B1017" s="15" t="s">
        <v>102</v>
      </c>
      <c r="C1017" s="15" t="s">
        <v>111</v>
      </c>
      <c r="D1017" s="93" t="s">
        <v>1343</v>
      </c>
      <c r="E1017" s="17">
        <v>1</v>
      </c>
      <c r="F1017" s="61">
        <v>115638.15</v>
      </c>
      <c r="G1017" s="18">
        <f>ROUND(E1017*F1017,2)</f>
        <v>115638.15</v>
      </c>
    </row>
    <row r="1018" spans="1:7" ht="270" x14ac:dyDescent="0.25">
      <c r="A1018" s="21"/>
      <c r="B1018" s="21"/>
      <c r="C1018" s="21"/>
      <c r="D1018" s="94" t="s">
        <v>1380</v>
      </c>
      <c r="E1018" s="21"/>
      <c r="F1018" s="76"/>
      <c r="G1018" s="21"/>
    </row>
    <row r="1019" spans="1:7" x14ac:dyDescent="0.25">
      <c r="A1019" s="15" t="s">
        <v>1381</v>
      </c>
      <c r="B1019" s="15" t="s">
        <v>102</v>
      </c>
      <c r="C1019" s="15" t="s">
        <v>111</v>
      </c>
      <c r="D1019" s="93" t="s">
        <v>1340</v>
      </c>
      <c r="E1019" s="17">
        <v>1</v>
      </c>
      <c r="F1019" s="61">
        <v>84481.42</v>
      </c>
      <c r="G1019" s="18">
        <f>ROUND(E1019*F1019,2)</f>
        <v>84481.42</v>
      </c>
    </row>
    <row r="1020" spans="1:7" ht="270" x14ac:dyDescent="0.25">
      <c r="A1020" s="21"/>
      <c r="B1020" s="21"/>
      <c r="C1020" s="21"/>
      <c r="D1020" s="94" t="s">
        <v>1382</v>
      </c>
      <c r="E1020" s="21"/>
      <c r="F1020" s="76"/>
      <c r="G1020" s="21"/>
    </row>
    <row r="1021" spans="1:7" x14ac:dyDescent="0.25">
      <c r="A1021" s="15" t="s">
        <v>1383</v>
      </c>
      <c r="B1021" s="15" t="s">
        <v>102</v>
      </c>
      <c r="C1021" s="15" t="s">
        <v>111</v>
      </c>
      <c r="D1021" s="93" t="s">
        <v>1340</v>
      </c>
      <c r="E1021" s="17">
        <v>1</v>
      </c>
      <c r="F1021" s="61">
        <v>89409.59</v>
      </c>
      <c r="G1021" s="18">
        <f>ROUND(E1021*F1021,2)</f>
        <v>89409.59</v>
      </c>
    </row>
    <row r="1022" spans="1:7" ht="270" x14ac:dyDescent="0.25">
      <c r="A1022" s="21"/>
      <c r="B1022" s="21"/>
      <c r="C1022" s="21"/>
      <c r="D1022" s="94" t="s">
        <v>1384</v>
      </c>
      <c r="E1022" s="21"/>
      <c r="F1022" s="76"/>
      <c r="G1022" s="21"/>
    </row>
    <row r="1023" spans="1:7" x14ac:dyDescent="0.25">
      <c r="A1023" s="15" t="s">
        <v>1385</v>
      </c>
      <c r="B1023" s="15" t="s">
        <v>102</v>
      </c>
      <c r="C1023" s="15" t="s">
        <v>111</v>
      </c>
      <c r="D1023" s="93" t="s">
        <v>1340</v>
      </c>
      <c r="E1023" s="17">
        <v>1</v>
      </c>
      <c r="F1023" s="61">
        <v>84481.42</v>
      </c>
      <c r="G1023" s="18">
        <f>ROUND(E1023*F1023,2)</f>
        <v>84481.42</v>
      </c>
    </row>
    <row r="1024" spans="1:7" ht="270" x14ac:dyDescent="0.25">
      <c r="A1024" s="21"/>
      <c r="B1024" s="21"/>
      <c r="C1024" s="21"/>
      <c r="D1024" s="94" t="s">
        <v>1386</v>
      </c>
      <c r="E1024" s="21"/>
      <c r="F1024" s="76"/>
      <c r="G1024" s="21"/>
    </row>
    <row r="1025" spans="1:7" x14ac:dyDescent="0.25">
      <c r="A1025" s="15" t="s">
        <v>1387</v>
      </c>
      <c r="B1025" s="15" t="s">
        <v>102</v>
      </c>
      <c r="C1025" s="15" t="s">
        <v>111</v>
      </c>
      <c r="D1025" s="93" t="s">
        <v>1340</v>
      </c>
      <c r="E1025" s="17">
        <v>1</v>
      </c>
      <c r="F1025" s="61">
        <v>120329.55</v>
      </c>
      <c r="G1025" s="18">
        <f>ROUND(E1025*F1025,2)</f>
        <v>120329.55</v>
      </c>
    </row>
    <row r="1026" spans="1:7" ht="270" x14ac:dyDescent="0.25">
      <c r="A1026" s="21"/>
      <c r="B1026" s="21"/>
      <c r="C1026" s="21"/>
      <c r="D1026" s="94" t="s">
        <v>1388</v>
      </c>
      <c r="E1026" s="21"/>
      <c r="F1026" s="76"/>
      <c r="G1026" s="21"/>
    </row>
    <row r="1027" spans="1:7" x14ac:dyDescent="0.25">
      <c r="A1027" s="15" t="s">
        <v>1389</v>
      </c>
      <c r="B1027" s="15" t="s">
        <v>102</v>
      </c>
      <c r="C1027" s="15" t="s">
        <v>111</v>
      </c>
      <c r="D1027" s="93" t="s">
        <v>1340</v>
      </c>
      <c r="E1027" s="17">
        <v>1</v>
      </c>
      <c r="F1027" s="61">
        <v>111214.24</v>
      </c>
      <c r="G1027" s="18">
        <f>ROUND(E1027*F1027,2)</f>
        <v>111214.24</v>
      </c>
    </row>
    <row r="1028" spans="1:7" ht="270" x14ac:dyDescent="0.25">
      <c r="A1028" s="21"/>
      <c r="B1028" s="21"/>
      <c r="C1028" s="21"/>
      <c r="D1028" s="94" t="s">
        <v>1390</v>
      </c>
      <c r="E1028" s="21"/>
      <c r="F1028" s="76"/>
      <c r="G1028" s="21"/>
    </row>
    <row r="1029" spans="1:7" x14ac:dyDescent="0.25">
      <c r="A1029" s="15" t="s">
        <v>1391</v>
      </c>
      <c r="B1029" s="15" t="s">
        <v>102</v>
      </c>
      <c r="C1029" s="15" t="s">
        <v>111</v>
      </c>
      <c r="D1029" s="93" t="s">
        <v>1340</v>
      </c>
      <c r="E1029" s="17">
        <v>1</v>
      </c>
      <c r="F1029" s="61">
        <v>108753.18</v>
      </c>
      <c r="G1029" s="18">
        <f>ROUND(E1029*F1029,2)</f>
        <v>108753.18</v>
      </c>
    </row>
    <row r="1030" spans="1:7" ht="270" x14ac:dyDescent="0.25">
      <c r="A1030" s="21"/>
      <c r="B1030" s="21"/>
      <c r="C1030" s="21"/>
      <c r="D1030" s="94" t="s">
        <v>1392</v>
      </c>
      <c r="E1030" s="21"/>
      <c r="F1030" s="76"/>
      <c r="G1030" s="21"/>
    </row>
    <row r="1031" spans="1:7" x14ac:dyDescent="0.25">
      <c r="A1031" s="15" t="s">
        <v>1393</v>
      </c>
      <c r="B1031" s="15" t="s">
        <v>102</v>
      </c>
      <c r="C1031" s="15" t="s">
        <v>111</v>
      </c>
      <c r="D1031" s="93" t="s">
        <v>1340</v>
      </c>
      <c r="E1031" s="17">
        <v>1</v>
      </c>
      <c r="F1031" s="61">
        <v>111290.62</v>
      </c>
      <c r="G1031" s="18">
        <f>ROUND(E1031*F1031,2)</f>
        <v>111290.62</v>
      </c>
    </row>
    <row r="1032" spans="1:7" ht="270" x14ac:dyDescent="0.25">
      <c r="A1032" s="21"/>
      <c r="B1032" s="21"/>
      <c r="C1032" s="21"/>
      <c r="D1032" s="94" t="s">
        <v>1394</v>
      </c>
      <c r="E1032" s="21"/>
      <c r="F1032" s="76"/>
      <c r="G1032" s="21"/>
    </row>
    <row r="1033" spans="1:7" x14ac:dyDescent="0.25">
      <c r="A1033" s="15" t="s">
        <v>1395</v>
      </c>
      <c r="B1033" s="15" t="s">
        <v>102</v>
      </c>
      <c r="C1033" s="15" t="s">
        <v>111</v>
      </c>
      <c r="D1033" s="93" t="s">
        <v>1396</v>
      </c>
      <c r="E1033" s="17">
        <v>310</v>
      </c>
      <c r="F1033" s="61">
        <v>301.95999999999998</v>
      </c>
      <c r="G1033" s="18">
        <f>ROUND(E1033*F1033,2)</f>
        <v>93607.6</v>
      </c>
    </row>
    <row r="1034" spans="1:7" ht="22.5" x14ac:dyDescent="0.25">
      <c r="A1034" s="21"/>
      <c r="B1034" s="21"/>
      <c r="C1034" s="21"/>
      <c r="D1034" s="94" t="s">
        <v>1397</v>
      </c>
      <c r="E1034" s="21"/>
      <c r="F1034" s="76"/>
      <c r="G1034" s="21"/>
    </row>
    <row r="1035" spans="1:7" x14ac:dyDescent="0.25">
      <c r="A1035" s="15" t="s">
        <v>1398</v>
      </c>
      <c r="B1035" s="15" t="s">
        <v>102</v>
      </c>
      <c r="C1035" s="15" t="s">
        <v>111</v>
      </c>
      <c r="D1035" s="93" t="s">
        <v>1396</v>
      </c>
      <c r="E1035" s="17">
        <v>168</v>
      </c>
      <c r="F1035" s="61">
        <v>657.26</v>
      </c>
      <c r="G1035" s="18">
        <f>ROUND(E1035*F1035,2)</f>
        <v>110419.68</v>
      </c>
    </row>
    <row r="1036" spans="1:7" ht="22.5" x14ac:dyDescent="0.25">
      <c r="A1036" s="21"/>
      <c r="B1036" s="21"/>
      <c r="C1036" s="21"/>
      <c r="D1036" s="94" t="s">
        <v>1399</v>
      </c>
      <c r="E1036" s="21"/>
      <c r="F1036" s="76"/>
      <c r="G1036" s="21"/>
    </row>
    <row r="1037" spans="1:7" x14ac:dyDescent="0.25">
      <c r="A1037" s="15" t="s">
        <v>1400</v>
      </c>
      <c r="B1037" s="15" t="s">
        <v>102</v>
      </c>
      <c r="C1037" s="15" t="s">
        <v>111</v>
      </c>
      <c r="D1037" s="93" t="s">
        <v>1396</v>
      </c>
      <c r="E1037" s="17">
        <v>202</v>
      </c>
      <c r="F1037" s="61">
        <v>923.73</v>
      </c>
      <c r="G1037" s="18">
        <f>ROUND(E1037*F1037,2)</f>
        <v>186593.46</v>
      </c>
    </row>
    <row r="1038" spans="1:7" ht="22.5" x14ac:dyDescent="0.25">
      <c r="A1038" s="21"/>
      <c r="B1038" s="21"/>
      <c r="C1038" s="21"/>
      <c r="D1038" s="94" t="s">
        <v>1401</v>
      </c>
      <c r="E1038" s="21"/>
      <c r="F1038" s="76"/>
      <c r="G1038" s="21"/>
    </row>
    <row r="1039" spans="1:7" x14ac:dyDescent="0.25">
      <c r="A1039" s="15" t="s">
        <v>1402</v>
      </c>
      <c r="B1039" s="15" t="s">
        <v>102</v>
      </c>
      <c r="C1039" s="15" t="s">
        <v>111</v>
      </c>
      <c r="D1039" s="93" t="s">
        <v>1396</v>
      </c>
      <c r="E1039" s="17">
        <v>126</v>
      </c>
      <c r="F1039" s="61">
        <v>1190.2</v>
      </c>
      <c r="G1039" s="18">
        <f>ROUND(E1039*F1039,2)</f>
        <v>149965.20000000001</v>
      </c>
    </row>
    <row r="1040" spans="1:7" ht="22.5" x14ac:dyDescent="0.25">
      <c r="A1040" s="21"/>
      <c r="B1040" s="21"/>
      <c r="C1040" s="21"/>
      <c r="D1040" s="94" t="s">
        <v>1403</v>
      </c>
      <c r="E1040" s="21"/>
      <c r="F1040" s="76"/>
      <c r="G1040" s="21"/>
    </row>
    <row r="1041" spans="1:7" x14ac:dyDescent="0.25">
      <c r="A1041" s="15" t="s">
        <v>1404</v>
      </c>
      <c r="B1041" s="15" t="s">
        <v>102</v>
      </c>
      <c r="C1041" s="15" t="s">
        <v>111</v>
      </c>
      <c r="D1041" s="93" t="s">
        <v>1396</v>
      </c>
      <c r="E1041" s="17">
        <v>290</v>
      </c>
      <c r="F1041" s="61">
        <v>1456.67</v>
      </c>
      <c r="G1041" s="18">
        <f>ROUND(E1041*F1041,2)</f>
        <v>422434.3</v>
      </c>
    </row>
    <row r="1042" spans="1:7" ht="22.5" x14ac:dyDescent="0.25">
      <c r="A1042" s="21"/>
      <c r="B1042" s="21"/>
      <c r="C1042" s="21"/>
      <c r="D1042" s="94" t="s">
        <v>1405</v>
      </c>
      <c r="E1042" s="21"/>
      <c r="F1042" s="76"/>
      <c r="G1042" s="21"/>
    </row>
    <row r="1043" spans="1:7" x14ac:dyDescent="0.25">
      <c r="A1043" s="15" t="s">
        <v>1406</v>
      </c>
      <c r="B1043" s="15" t="s">
        <v>102</v>
      </c>
      <c r="C1043" s="15" t="s">
        <v>111</v>
      </c>
      <c r="D1043" s="93" t="s">
        <v>1407</v>
      </c>
      <c r="E1043" s="17">
        <v>3</v>
      </c>
      <c r="F1043" s="61">
        <v>1989.03</v>
      </c>
      <c r="G1043" s="18">
        <f>ROUND(E1043*F1043,2)</f>
        <v>5967.09</v>
      </c>
    </row>
    <row r="1044" spans="1:7" ht="202.5" x14ac:dyDescent="0.25">
      <c r="A1044" s="21"/>
      <c r="B1044" s="21"/>
      <c r="C1044" s="21"/>
      <c r="D1044" s="94" t="s">
        <v>1408</v>
      </c>
      <c r="E1044" s="21"/>
      <c r="F1044" s="76"/>
      <c r="G1044" s="21"/>
    </row>
    <row r="1045" spans="1:7" x14ac:dyDescent="0.25">
      <c r="A1045" s="15" t="s">
        <v>1409</v>
      </c>
      <c r="B1045" s="15" t="s">
        <v>102</v>
      </c>
      <c r="C1045" s="15" t="s">
        <v>111</v>
      </c>
      <c r="D1045" s="93" t="s">
        <v>1410</v>
      </c>
      <c r="E1045" s="17">
        <v>2</v>
      </c>
      <c r="F1045" s="61">
        <v>5755.45</v>
      </c>
      <c r="G1045" s="18">
        <f>ROUND(E1045*F1045,2)</f>
        <v>11510.9</v>
      </c>
    </row>
    <row r="1046" spans="1:7" ht="180" x14ac:dyDescent="0.25">
      <c r="A1046" s="21"/>
      <c r="B1046" s="21"/>
      <c r="C1046" s="21"/>
      <c r="D1046" s="94" t="s">
        <v>1411</v>
      </c>
      <c r="E1046" s="21"/>
      <c r="F1046" s="76"/>
      <c r="G1046" s="21"/>
    </row>
    <row r="1047" spans="1:7" x14ac:dyDescent="0.25">
      <c r="A1047" s="15" t="s">
        <v>1412</v>
      </c>
      <c r="B1047" s="15" t="s">
        <v>102</v>
      </c>
      <c r="C1047" s="15" t="s">
        <v>111</v>
      </c>
      <c r="D1047" s="93" t="s">
        <v>1413</v>
      </c>
      <c r="E1047" s="17">
        <v>2</v>
      </c>
      <c r="F1047" s="61">
        <v>2535.83</v>
      </c>
      <c r="G1047" s="18">
        <f>ROUND(E1047*F1047,2)</f>
        <v>5071.66</v>
      </c>
    </row>
    <row r="1048" spans="1:7" ht="180" x14ac:dyDescent="0.25">
      <c r="A1048" s="21"/>
      <c r="B1048" s="21"/>
      <c r="C1048" s="21"/>
      <c r="D1048" s="94" t="s">
        <v>1414</v>
      </c>
      <c r="E1048" s="21"/>
      <c r="F1048" s="76"/>
      <c r="G1048" s="21"/>
    </row>
    <row r="1049" spans="1:7" x14ac:dyDescent="0.25">
      <c r="A1049" s="21"/>
      <c r="B1049" s="21"/>
      <c r="C1049" s="21"/>
      <c r="D1049" s="22" t="s">
        <v>1415</v>
      </c>
      <c r="E1049" s="17">
        <v>1</v>
      </c>
      <c r="F1049" s="72">
        <f>G967+G969+G971+G973+G975+G977+G979+G981+G983+G985+G987+G989+G991+G993+G995+G997+G999+G1001+G1003+G1005+G1007+G1009+G1011+G1013+G1015+G1017+G1019+G1021+G1023+G1025+G1027+G1029+G1031+G1033+G1035+G1037+G1039+G1041+G1043+G1045+G1047</f>
        <v>4581517.6400000006</v>
      </c>
      <c r="G1049" s="12">
        <f>ROUND(F1049*E1049,2)</f>
        <v>4581517.6399999997</v>
      </c>
    </row>
    <row r="1050" spans="1:7" ht="0.95" customHeight="1" x14ac:dyDescent="0.25">
      <c r="A1050" s="23"/>
      <c r="B1050" s="23"/>
      <c r="C1050" s="23"/>
      <c r="D1050" s="24"/>
      <c r="E1050" s="23"/>
      <c r="F1050" s="75"/>
      <c r="G1050" s="23"/>
    </row>
    <row r="1051" spans="1:7" x14ac:dyDescent="0.25">
      <c r="A1051" s="13" t="s">
        <v>1416</v>
      </c>
      <c r="B1051" s="13" t="s">
        <v>96</v>
      </c>
      <c r="C1051" s="13" t="s">
        <v>97</v>
      </c>
      <c r="D1051" s="14" t="s">
        <v>1417</v>
      </c>
      <c r="E1051" s="12">
        <f>E1142</f>
        <v>1</v>
      </c>
      <c r="F1051" s="72">
        <f>F1142</f>
        <v>7172007.540000001</v>
      </c>
      <c r="G1051" s="12">
        <f>G1142</f>
        <v>7172007.54</v>
      </c>
    </row>
    <row r="1052" spans="1:7" x14ac:dyDescent="0.25">
      <c r="A1052" s="15" t="s">
        <v>1418</v>
      </c>
      <c r="B1052" s="15" t="s">
        <v>102</v>
      </c>
      <c r="C1052" s="15" t="s">
        <v>111</v>
      </c>
      <c r="D1052" s="93" t="s">
        <v>1419</v>
      </c>
      <c r="E1052" s="17">
        <v>1</v>
      </c>
      <c r="F1052" s="61">
        <v>34187.06</v>
      </c>
      <c r="G1052" s="18">
        <f>ROUND(E1052*F1052,2)</f>
        <v>34187.06</v>
      </c>
    </row>
    <row r="1053" spans="1:7" ht="146.25" x14ac:dyDescent="0.25">
      <c r="A1053" s="21"/>
      <c r="B1053" s="21"/>
      <c r="C1053" s="21"/>
      <c r="D1053" s="94" t="s">
        <v>1420</v>
      </c>
      <c r="E1053" s="21"/>
      <c r="F1053" s="76"/>
      <c r="G1053" s="21"/>
    </row>
    <row r="1054" spans="1:7" x14ac:dyDescent="0.25">
      <c r="A1054" s="15" t="s">
        <v>1421</v>
      </c>
      <c r="B1054" s="15" t="s">
        <v>102</v>
      </c>
      <c r="C1054" s="15" t="s">
        <v>111</v>
      </c>
      <c r="D1054" s="16" t="s">
        <v>1422</v>
      </c>
      <c r="E1054" s="17">
        <v>3</v>
      </c>
      <c r="F1054" s="61">
        <v>4435.55</v>
      </c>
      <c r="G1054" s="18">
        <f>ROUND(E1054*F1054,2)</f>
        <v>13306.65</v>
      </c>
    </row>
    <row r="1055" spans="1:7" ht="135" x14ac:dyDescent="0.25">
      <c r="A1055" s="21"/>
      <c r="B1055" s="21"/>
      <c r="C1055" s="21"/>
      <c r="D1055" s="19" t="s">
        <v>1423</v>
      </c>
      <c r="E1055" s="21"/>
      <c r="F1055" s="76"/>
      <c r="G1055" s="21"/>
    </row>
    <row r="1056" spans="1:7" x14ac:dyDescent="0.25">
      <c r="A1056" s="15" t="s">
        <v>1424</v>
      </c>
      <c r="B1056" s="15" t="s">
        <v>102</v>
      </c>
      <c r="C1056" s="15" t="s">
        <v>111</v>
      </c>
      <c r="D1056" s="16" t="s">
        <v>1425</v>
      </c>
      <c r="E1056" s="17">
        <v>6</v>
      </c>
      <c r="F1056" s="61">
        <v>7445.95</v>
      </c>
      <c r="G1056" s="18">
        <f>ROUND(E1056*F1056,2)</f>
        <v>44675.7</v>
      </c>
    </row>
    <row r="1057" spans="1:7" ht="135" x14ac:dyDescent="0.25">
      <c r="A1057" s="21"/>
      <c r="B1057" s="21"/>
      <c r="C1057" s="21"/>
      <c r="D1057" s="19" t="s">
        <v>1426</v>
      </c>
      <c r="E1057" s="21"/>
      <c r="F1057" s="76"/>
      <c r="G1057" s="21"/>
    </row>
    <row r="1058" spans="1:7" x14ac:dyDescent="0.25">
      <c r="A1058" s="15" t="s">
        <v>1427</v>
      </c>
      <c r="B1058" s="15" t="s">
        <v>102</v>
      </c>
      <c r="C1058" s="15" t="s">
        <v>111</v>
      </c>
      <c r="D1058" s="16" t="s">
        <v>1428</v>
      </c>
      <c r="E1058" s="17">
        <v>8</v>
      </c>
      <c r="F1058" s="61">
        <v>2321.62</v>
      </c>
      <c r="G1058" s="18">
        <f>ROUND(E1058*F1058,2)</f>
        <v>18572.96</v>
      </c>
    </row>
    <row r="1059" spans="1:7" ht="123.75" x14ac:dyDescent="0.25">
      <c r="A1059" s="21"/>
      <c r="B1059" s="21"/>
      <c r="C1059" s="21"/>
      <c r="D1059" s="19" t="s">
        <v>1429</v>
      </c>
      <c r="E1059" s="21"/>
      <c r="F1059" s="76"/>
      <c r="G1059" s="21"/>
    </row>
    <row r="1060" spans="1:7" x14ac:dyDescent="0.25">
      <c r="A1060" s="15" t="s">
        <v>1430</v>
      </c>
      <c r="B1060" s="15" t="s">
        <v>102</v>
      </c>
      <c r="C1060" s="15" t="s">
        <v>111</v>
      </c>
      <c r="D1060" s="16" t="s">
        <v>1431</v>
      </c>
      <c r="E1060" s="17">
        <v>1</v>
      </c>
      <c r="F1060" s="61">
        <v>2979.86</v>
      </c>
      <c r="G1060" s="18">
        <f>ROUND(E1060*F1060,2)</f>
        <v>2979.86</v>
      </c>
    </row>
    <row r="1061" spans="1:7" ht="123.75" x14ac:dyDescent="0.25">
      <c r="A1061" s="21"/>
      <c r="B1061" s="21"/>
      <c r="C1061" s="21"/>
      <c r="D1061" s="19" t="s">
        <v>1432</v>
      </c>
      <c r="E1061" s="21"/>
      <c r="F1061" s="76"/>
      <c r="G1061" s="21"/>
    </row>
    <row r="1062" spans="1:7" x14ac:dyDescent="0.25">
      <c r="A1062" s="15" t="s">
        <v>1433</v>
      </c>
      <c r="B1062" s="15" t="s">
        <v>102</v>
      </c>
      <c r="C1062" s="15" t="s">
        <v>111</v>
      </c>
      <c r="D1062" s="16" t="s">
        <v>1434</v>
      </c>
      <c r="E1062" s="17">
        <v>2</v>
      </c>
      <c r="F1062" s="61">
        <v>2506.31</v>
      </c>
      <c r="G1062" s="18">
        <f>ROUND(E1062*F1062,2)</f>
        <v>5012.62</v>
      </c>
    </row>
    <row r="1063" spans="1:7" ht="146.25" x14ac:dyDescent="0.25">
      <c r="A1063" s="21"/>
      <c r="B1063" s="21"/>
      <c r="C1063" s="21"/>
      <c r="D1063" s="19" t="s">
        <v>1435</v>
      </c>
      <c r="E1063" s="21"/>
      <c r="F1063" s="76"/>
      <c r="G1063" s="21"/>
    </row>
    <row r="1064" spans="1:7" x14ac:dyDescent="0.25">
      <c r="A1064" s="15" t="s">
        <v>1436</v>
      </c>
      <c r="B1064" s="15" t="s">
        <v>102</v>
      </c>
      <c r="C1064" s="15" t="s">
        <v>111</v>
      </c>
      <c r="D1064" s="16" t="s">
        <v>1437</v>
      </c>
      <c r="E1064" s="17">
        <v>6</v>
      </c>
      <c r="F1064" s="61">
        <v>1054.2</v>
      </c>
      <c r="G1064" s="18">
        <f>ROUND(E1064*F1064,2)</f>
        <v>6325.2</v>
      </c>
    </row>
    <row r="1065" spans="1:7" ht="135" x14ac:dyDescent="0.25">
      <c r="A1065" s="21"/>
      <c r="B1065" s="21"/>
      <c r="C1065" s="21"/>
      <c r="D1065" s="19" t="s">
        <v>1438</v>
      </c>
      <c r="E1065" s="21"/>
      <c r="F1065" s="76"/>
      <c r="G1065" s="21"/>
    </row>
    <row r="1066" spans="1:7" x14ac:dyDescent="0.25">
      <c r="A1066" s="15" t="s">
        <v>1439</v>
      </c>
      <c r="B1066" s="15" t="s">
        <v>102</v>
      </c>
      <c r="C1066" s="15" t="s">
        <v>111</v>
      </c>
      <c r="D1066" s="16" t="s">
        <v>1440</v>
      </c>
      <c r="E1066" s="17">
        <v>1</v>
      </c>
      <c r="F1066" s="61">
        <v>7470.39</v>
      </c>
      <c r="G1066" s="18">
        <f>ROUND(E1066*F1066,2)</f>
        <v>7470.39</v>
      </c>
    </row>
    <row r="1067" spans="1:7" ht="78.75" x14ac:dyDescent="0.25">
      <c r="A1067" s="21"/>
      <c r="B1067" s="21"/>
      <c r="C1067" s="21"/>
      <c r="D1067" s="19" t="s">
        <v>1441</v>
      </c>
      <c r="E1067" s="21"/>
      <c r="F1067" s="76"/>
      <c r="G1067" s="21"/>
    </row>
    <row r="1068" spans="1:7" x14ac:dyDescent="0.25">
      <c r="A1068" s="15" t="s">
        <v>1442</v>
      </c>
      <c r="B1068" s="15" t="s">
        <v>102</v>
      </c>
      <c r="C1068" s="15" t="s">
        <v>111</v>
      </c>
      <c r="D1068" s="16" t="s">
        <v>1443</v>
      </c>
      <c r="E1068" s="17">
        <v>1</v>
      </c>
      <c r="F1068" s="61">
        <v>10710.16</v>
      </c>
      <c r="G1068" s="18">
        <f>ROUND(E1068*F1068,2)</f>
        <v>10710.16</v>
      </c>
    </row>
    <row r="1069" spans="1:7" ht="78.75" x14ac:dyDescent="0.25">
      <c r="A1069" s="21"/>
      <c r="B1069" s="21"/>
      <c r="C1069" s="21"/>
      <c r="D1069" s="19" t="s">
        <v>1444</v>
      </c>
      <c r="E1069" s="21"/>
      <c r="F1069" s="76"/>
      <c r="G1069" s="21"/>
    </row>
    <row r="1070" spans="1:7" x14ac:dyDescent="0.25">
      <c r="A1070" s="15" t="s">
        <v>1445</v>
      </c>
      <c r="B1070" s="15" t="s">
        <v>102</v>
      </c>
      <c r="C1070" s="15" t="s">
        <v>159</v>
      </c>
      <c r="D1070" s="16" t="s">
        <v>1446</v>
      </c>
      <c r="E1070" s="17">
        <v>50</v>
      </c>
      <c r="F1070" s="61">
        <v>309.05</v>
      </c>
      <c r="G1070" s="18">
        <f>ROUND(E1070*F1070,2)</f>
        <v>15452.5</v>
      </c>
    </row>
    <row r="1071" spans="1:7" ht="22.5" x14ac:dyDescent="0.25">
      <c r="A1071" s="21"/>
      <c r="B1071" s="21"/>
      <c r="C1071" s="21"/>
      <c r="D1071" s="19" t="s">
        <v>1447</v>
      </c>
      <c r="E1071" s="21"/>
      <c r="F1071" s="76"/>
      <c r="G1071" s="21"/>
    </row>
    <row r="1072" spans="1:7" x14ac:dyDescent="0.25">
      <c r="A1072" s="15" t="s">
        <v>1448</v>
      </c>
      <c r="B1072" s="15" t="s">
        <v>102</v>
      </c>
      <c r="C1072" s="15" t="s">
        <v>159</v>
      </c>
      <c r="D1072" s="16" t="s">
        <v>1449</v>
      </c>
      <c r="E1072" s="17">
        <v>100</v>
      </c>
      <c r="F1072" s="61">
        <v>92.12</v>
      </c>
      <c r="G1072" s="18">
        <f>ROUND(E1072*F1072,2)</f>
        <v>9212</v>
      </c>
    </row>
    <row r="1073" spans="1:7" ht="22.5" x14ac:dyDescent="0.25">
      <c r="A1073" s="21"/>
      <c r="B1073" s="21"/>
      <c r="C1073" s="21"/>
      <c r="D1073" s="19" t="s">
        <v>1450</v>
      </c>
      <c r="E1073" s="21"/>
      <c r="F1073" s="76"/>
      <c r="G1073" s="21"/>
    </row>
    <row r="1074" spans="1:7" x14ac:dyDescent="0.25">
      <c r="A1074" s="15" t="s">
        <v>1451</v>
      </c>
      <c r="B1074" s="15" t="s">
        <v>102</v>
      </c>
      <c r="C1074" s="15" t="s">
        <v>1452</v>
      </c>
      <c r="D1074" s="16" t="s">
        <v>1453</v>
      </c>
      <c r="E1074" s="17">
        <v>12640</v>
      </c>
      <c r="F1074" s="61">
        <v>302.94</v>
      </c>
      <c r="G1074" s="18">
        <f>ROUND(E1074*F1074,2)</f>
        <v>3829161.6</v>
      </c>
    </row>
    <row r="1075" spans="1:7" ht="45" x14ac:dyDescent="0.25">
      <c r="A1075" s="21"/>
      <c r="B1075" s="21"/>
      <c r="C1075" s="21"/>
      <c r="D1075" s="19" t="s">
        <v>1454</v>
      </c>
      <c r="E1075" s="21"/>
      <c r="F1075" s="76"/>
      <c r="G1075" s="21"/>
    </row>
    <row r="1076" spans="1:7" x14ac:dyDescent="0.25">
      <c r="A1076" s="15" t="s">
        <v>1455</v>
      </c>
      <c r="B1076" s="15" t="s">
        <v>102</v>
      </c>
      <c r="C1076" s="15" t="s">
        <v>1452</v>
      </c>
      <c r="D1076" s="16" t="s">
        <v>1456</v>
      </c>
      <c r="E1076" s="17">
        <v>4740</v>
      </c>
      <c r="F1076" s="61">
        <v>250.55</v>
      </c>
      <c r="G1076" s="18">
        <f>ROUND(E1076*F1076,2)</f>
        <v>1187607</v>
      </c>
    </row>
    <row r="1077" spans="1:7" ht="33.75" x14ac:dyDescent="0.25">
      <c r="A1077" s="21"/>
      <c r="B1077" s="21"/>
      <c r="C1077" s="21"/>
      <c r="D1077" s="19" t="s">
        <v>1457</v>
      </c>
      <c r="E1077" s="21"/>
      <c r="F1077" s="76"/>
      <c r="G1077" s="21"/>
    </row>
    <row r="1078" spans="1:7" x14ac:dyDescent="0.25">
      <c r="A1078" s="15" t="s">
        <v>1458</v>
      </c>
      <c r="B1078" s="15" t="s">
        <v>102</v>
      </c>
      <c r="C1078" s="15" t="s">
        <v>1452</v>
      </c>
      <c r="D1078" s="16" t="s">
        <v>1459</v>
      </c>
      <c r="E1078" s="17">
        <v>300</v>
      </c>
      <c r="F1078" s="61">
        <v>422.49</v>
      </c>
      <c r="G1078" s="18">
        <f>ROUND(E1078*F1078,2)</f>
        <v>126747</v>
      </c>
    </row>
    <row r="1079" spans="1:7" ht="45" x14ac:dyDescent="0.25">
      <c r="A1079" s="21"/>
      <c r="B1079" s="21"/>
      <c r="C1079" s="21"/>
      <c r="D1079" s="19" t="s">
        <v>1460</v>
      </c>
      <c r="E1079" s="21"/>
      <c r="F1079" s="76"/>
      <c r="G1079" s="21"/>
    </row>
    <row r="1080" spans="1:7" x14ac:dyDescent="0.25">
      <c r="A1080" s="15" t="s">
        <v>1461</v>
      </c>
      <c r="B1080" s="15" t="s">
        <v>102</v>
      </c>
      <c r="C1080" s="15" t="s">
        <v>1452</v>
      </c>
      <c r="D1080" s="16" t="s">
        <v>1462</v>
      </c>
      <c r="E1080" s="17">
        <v>50</v>
      </c>
      <c r="F1080" s="61">
        <v>455.58</v>
      </c>
      <c r="G1080" s="18">
        <f>ROUND(E1080*F1080,2)</f>
        <v>22779</v>
      </c>
    </row>
    <row r="1081" spans="1:7" ht="22.5" x14ac:dyDescent="0.25">
      <c r="A1081" s="21"/>
      <c r="B1081" s="21"/>
      <c r="C1081" s="21"/>
      <c r="D1081" s="19" t="s">
        <v>1463</v>
      </c>
      <c r="E1081" s="21"/>
      <c r="F1081" s="76"/>
      <c r="G1081" s="21"/>
    </row>
    <row r="1082" spans="1:7" x14ac:dyDescent="0.25">
      <c r="A1082" s="15" t="s">
        <v>1464</v>
      </c>
      <c r="B1082" s="15" t="s">
        <v>102</v>
      </c>
      <c r="C1082" s="15" t="s">
        <v>159</v>
      </c>
      <c r="D1082" s="16" t="s">
        <v>1465</v>
      </c>
      <c r="E1082" s="17">
        <v>315</v>
      </c>
      <c r="F1082" s="61">
        <v>61.04</v>
      </c>
      <c r="G1082" s="18">
        <f>ROUND(E1082*F1082,2)</f>
        <v>19227.599999999999</v>
      </c>
    </row>
    <row r="1083" spans="1:7" ht="56.25" x14ac:dyDescent="0.25">
      <c r="A1083" s="21"/>
      <c r="B1083" s="21"/>
      <c r="C1083" s="21"/>
      <c r="D1083" s="19" t="s">
        <v>1466</v>
      </c>
      <c r="E1083" s="21"/>
      <c r="F1083" s="76"/>
      <c r="G1083" s="21"/>
    </row>
    <row r="1084" spans="1:7" x14ac:dyDescent="0.25">
      <c r="A1084" s="15" t="s">
        <v>1467</v>
      </c>
      <c r="B1084" s="15" t="s">
        <v>102</v>
      </c>
      <c r="C1084" s="15" t="s">
        <v>159</v>
      </c>
      <c r="D1084" s="16" t="s">
        <v>1468</v>
      </c>
      <c r="E1084" s="17">
        <v>100</v>
      </c>
      <c r="F1084" s="61">
        <v>730.38</v>
      </c>
      <c r="G1084" s="18">
        <f>ROUND(E1084*F1084,2)</f>
        <v>73038</v>
      </c>
    </row>
    <row r="1085" spans="1:7" ht="33.75" x14ac:dyDescent="0.25">
      <c r="A1085" s="21"/>
      <c r="B1085" s="21"/>
      <c r="C1085" s="21"/>
      <c r="D1085" s="19" t="s">
        <v>1469</v>
      </c>
      <c r="E1085" s="21"/>
      <c r="F1085" s="76"/>
      <c r="G1085" s="21"/>
    </row>
    <row r="1086" spans="1:7" x14ac:dyDescent="0.25">
      <c r="A1086" s="15" t="s">
        <v>1470</v>
      </c>
      <c r="B1086" s="15" t="s">
        <v>102</v>
      </c>
      <c r="C1086" s="15" t="s">
        <v>111</v>
      </c>
      <c r="D1086" s="16" t="s">
        <v>1471</v>
      </c>
      <c r="E1086" s="17">
        <v>514</v>
      </c>
      <c r="F1086" s="61">
        <v>202.48</v>
      </c>
      <c r="G1086" s="18">
        <f>ROUND(E1086*F1086,2)</f>
        <v>104074.72</v>
      </c>
    </row>
    <row r="1087" spans="1:7" ht="22.5" x14ac:dyDescent="0.25">
      <c r="A1087" s="21"/>
      <c r="B1087" s="21"/>
      <c r="C1087" s="21"/>
      <c r="D1087" s="19" t="s">
        <v>1472</v>
      </c>
      <c r="E1087" s="21"/>
      <c r="F1087" s="76"/>
      <c r="G1087" s="21"/>
    </row>
    <row r="1088" spans="1:7" x14ac:dyDescent="0.25">
      <c r="A1088" s="15" t="s">
        <v>1473</v>
      </c>
      <c r="B1088" s="15" t="s">
        <v>102</v>
      </c>
      <c r="C1088" s="15" t="s">
        <v>111</v>
      </c>
      <c r="D1088" s="16" t="s">
        <v>1474</v>
      </c>
      <c r="E1088" s="17">
        <v>38</v>
      </c>
      <c r="F1088" s="61">
        <v>221.17</v>
      </c>
      <c r="G1088" s="18">
        <f>ROUND(E1088*F1088,2)</f>
        <v>8404.4599999999991</v>
      </c>
    </row>
    <row r="1089" spans="1:7" ht="22.5" x14ac:dyDescent="0.25">
      <c r="A1089" s="21"/>
      <c r="B1089" s="21"/>
      <c r="C1089" s="21"/>
      <c r="D1089" s="19" t="s">
        <v>1475</v>
      </c>
      <c r="E1089" s="21"/>
      <c r="F1089" s="76"/>
      <c r="G1089" s="21"/>
    </row>
    <row r="1090" spans="1:7" x14ac:dyDescent="0.25">
      <c r="A1090" s="15" t="s">
        <v>1476</v>
      </c>
      <c r="B1090" s="15" t="s">
        <v>102</v>
      </c>
      <c r="C1090" s="15" t="s">
        <v>111</v>
      </c>
      <c r="D1090" s="16" t="s">
        <v>1477</v>
      </c>
      <c r="E1090" s="17">
        <v>33</v>
      </c>
      <c r="F1090" s="61">
        <v>771.67</v>
      </c>
      <c r="G1090" s="18">
        <f>ROUND(E1090*F1090,2)</f>
        <v>25465.11</v>
      </c>
    </row>
    <row r="1091" spans="1:7" ht="45" x14ac:dyDescent="0.25">
      <c r="A1091" s="21"/>
      <c r="B1091" s="21"/>
      <c r="C1091" s="21"/>
      <c r="D1091" s="19" t="s">
        <v>1478</v>
      </c>
      <c r="E1091" s="21"/>
      <c r="F1091" s="76"/>
      <c r="G1091" s="21"/>
    </row>
    <row r="1092" spans="1:7" x14ac:dyDescent="0.25">
      <c r="A1092" s="15" t="s">
        <v>1479</v>
      </c>
      <c r="B1092" s="15" t="s">
        <v>102</v>
      </c>
      <c r="C1092" s="15" t="s">
        <v>111</v>
      </c>
      <c r="D1092" s="16" t="s">
        <v>1480</v>
      </c>
      <c r="E1092" s="17">
        <v>78</v>
      </c>
      <c r="F1092" s="61">
        <v>984.64</v>
      </c>
      <c r="G1092" s="18">
        <f>ROUND(E1092*F1092,2)</f>
        <v>76801.919999999998</v>
      </c>
    </row>
    <row r="1093" spans="1:7" ht="45" x14ac:dyDescent="0.25">
      <c r="A1093" s="21"/>
      <c r="B1093" s="21"/>
      <c r="C1093" s="21"/>
      <c r="D1093" s="19" t="s">
        <v>1481</v>
      </c>
      <c r="E1093" s="21"/>
      <c r="F1093" s="76"/>
      <c r="G1093" s="21"/>
    </row>
    <row r="1094" spans="1:7" x14ac:dyDescent="0.25">
      <c r="A1094" s="15" t="s">
        <v>1482</v>
      </c>
      <c r="B1094" s="15" t="s">
        <v>102</v>
      </c>
      <c r="C1094" s="15" t="s">
        <v>111</v>
      </c>
      <c r="D1094" s="16" t="s">
        <v>1483</v>
      </c>
      <c r="E1094" s="17">
        <v>26</v>
      </c>
      <c r="F1094" s="61">
        <v>1773.83</v>
      </c>
      <c r="G1094" s="18">
        <f>ROUND(E1094*F1094,2)</f>
        <v>46119.58</v>
      </c>
    </row>
    <row r="1095" spans="1:7" ht="33.75" x14ac:dyDescent="0.25">
      <c r="A1095" s="21"/>
      <c r="B1095" s="21"/>
      <c r="C1095" s="21"/>
      <c r="D1095" s="19" t="s">
        <v>1484</v>
      </c>
      <c r="E1095" s="21"/>
      <c r="F1095" s="76"/>
      <c r="G1095" s="21"/>
    </row>
    <row r="1096" spans="1:7" x14ac:dyDescent="0.25">
      <c r="A1096" s="15" t="s">
        <v>1485</v>
      </c>
      <c r="B1096" s="15" t="s">
        <v>102</v>
      </c>
      <c r="C1096" s="15" t="s">
        <v>111</v>
      </c>
      <c r="D1096" s="16" t="s">
        <v>1483</v>
      </c>
      <c r="E1096" s="17">
        <v>106</v>
      </c>
      <c r="F1096" s="61">
        <v>3819.71</v>
      </c>
      <c r="G1096" s="18">
        <f>ROUND(E1096*F1096,2)</f>
        <v>404889.26</v>
      </c>
    </row>
    <row r="1097" spans="1:7" ht="33.75" x14ac:dyDescent="0.25">
      <c r="A1097" s="21"/>
      <c r="B1097" s="21"/>
      <c r="C1097" s="21"/>
      <c r="D1097" s="19" t="s">
        <v>1486</v>
      </c>
      <c r="E1097" s="21"/>
      <c r="F1097" s="76"/>
      <c r="G1097" s="21"/>
    </row>
    <row r="1098" spans="1:7" x14ac:dyDescent="0.25">
      <c r="A1098" s="15" t="s">
        <v>1487</v>
      </c>
      <c r="B1098" s="15" t="s">
        <v>102</v>
      </c>
      <c r="C1098" s="15" t="s">
        <v>111</v>
      </c>
      <c r="D1098" s="16" t="s">
        <v>1488</v>
      </c>
      <c r="E1098" s="17">
        <v>527</v>
      </c>
      <c r="F1098" s="61">
        <v>236.19</v>
      </c>
      <c r="G1098" s="18">
        <f>ROUND(E1098*F1098,2)</f>
        <v>124472.13</v>
      </c>
    </row>
    <row r="1099" spans="1:7" ht="22.5" x14ac:dyDescent="0.25">
      <c r="A1099" s="21"/>
      <c r="B1099" s="21"/>
      <c r="C1099" s="21"/>
      <c r="D1099" s="19" t="s">
        <v>1489</v>
      </c>
      <c r="E1099" s="21"/>
      <c r="F1099" s="76"/>
      <c r="G1099" s="21"/>
    </row>
    <row r="1100" spans="1:7" x14ac:dyDescent="0.25">
      <c r="A1100" s="15" t="s">
        <v>1490</v>
      </c>
      <c r="B1100" s="15" t="s">
        <v>102</v>
      </c>
      <c r="C1100" s="15" t="s">
        <v>111</v>
      </c>
      <c r="D1100" s="16" t="s">
        <v>1491</v>
      </c>
      <c r="E1100" s="17">
        <v>81</v>
      </c>
      <c r="F1100" s="61">
        <v>385.93</v>
      </c>
      <c r="G1100" s="18">
        <f>ROUND(E1100*F1100,2)</f>
        <v>31260.33</v>
      </c>
    </row>
    <row r="1101" spans="1:7" ht="22.5" x14ac:dyDescent="0.25">
      <c r="A1101" s="21"/>
      <c r="B1101" s="21"/>
      <c r="C1101" s="21"/>
      <c r="D1101" s="19" t="s">
        <v>1492</v>
      </c>
      <c r="E1101" s="21"/>
      <c r="F1101" s="76"/>
      <c r="G1101" s="21"/>
    </row>
    <row r="1102" spans="1:7" x14ac:dyDescent="0.25">
      <c r="A1102" s="15" t="s">
        <v>1493</v>
      </c>
      <c r="B1102" s="15" t="s">
        <v>102</v>
      </c>
      <c r="C1102" s="15" t="s">
        <v>111</v>
      </c>
      <c r="D1102" s="16" t="s">
        <v>1494</v>
      </c>
      <c r="E1102" s="17">
        <v>50</v>
      </c>
      <c r="F1102" s="61">
        <v>342.14</v>
      </c>
      <c r="G1102" s="18">
        <f>ROUND(E1102*F1102,2)</f>
        <v>17107</v>
      </c>
    </row>
    <row r="1103" spans="1:7" ht="22.5" x14ac:dyDescent="0.25">
      <c r="A1103" s="21"/>
      <c r="B1103" s="21"/>
      <c r="C1103" s="21"/>
      <c r="D1103" s="19" t="s">
        <v>1495</v>
      </c>
      <c r="E1103" s="21"/>
      <c r="F1103" s="76"/>
      <c r="G1103" s="21"/>
    </row>
    <row r="1104" spans="1:7" x14ac:dyDescent="0.25">
      <c r="A1104" s="15" t="s">
        <v>1496</v>
      </c>
      <c r="B1104" s="15" t="s">
        <v>102</v>
      </c>
      <c r="C1104" s="15" t="s">
        <v>111</v>
      </c>
      <c r="D1104" s="16" t="s">
        <v>1497</v>
      </c>
      <c r="E1104" s="17">
        <v>117</v>
      </c>
      <c r="F1104" s="61">
        <v>394.09</v>
      </c>
      <c r="G1104" s="18">
        <f>ROUND(E1104*F1104,2)</f>
        <v>46108.53</v>
      </c>
    </row>
    <row r="1105" spans="1:7" ht="22.5" x14ac:dyDescent="0.25">
      <c r="A1105" s="21"/>
      <c r="B1105" s="21"/>
      <c r="C1105" s="21"/>
      <c r="D1105" s="19" t="s">
        <v>1498</v>
      </c>
      <c r="E1105" s="21"/>
      <c r="F1105" s="76"/>
      <c r="G1105" s="21"/>
    </row>
    <row r="1106" spans="1:7" x14ac:dyDescent="0.25">
      <c r="A1106" s="15" t="s">
        <v>1499</v>
      </c>
      <c r="B1106" s="15" t="s">
        <v>102</v>
      </c>
      <c r="C1106" s="15" t="s">
        <v>111</v>
      </c>
      <c r="D1106" s="16" t="s">
        <v>1500</v>
      </c>
      <c r="E1106" s="17">
        <v>375</v>
      </c>
      <c r="F1106" s="61">
        <v>229.24</v>
      </c>
      <c r="G1106" s="18">
        <f>ROUND(E1106*F1106,2)</f>
        <v>85965</v>
      </c>
    </row>
    <row r="1107" spans="1:7" ht="22.5" x14ac:dyDescent="0.25">
      <c r="A1107" s="21"/>
      <c r="B1107" s="21"/>
      <c r="C1107" s="21"/>
      <c r="D1107" s="19" t="s">
        <v>1501</v>
      </c>
      <c r="E1107" s="21"/>
      <c r="F1107" s="76"/>
      <c r="G1107" s="21"/>
    </row>
    <row r="1108" spans="1:7" x14ac:dyDescent="0.25">
      <c r="A1108" s="15" t="s">
        <v>1502</v>
      </c>
      <c r="B1108" s="15" t="s">
        <v>102</v>
      </c>
      <c r="C1108" s="15" t="s">
        <v>111</v>
      </c>
      <c r="D1108" s="16" t="s">
        <v>1503</v>
      </c>
      <c r="E1108" s="17">
        <v>150</v>
      </c>
      <c r="F1108" s="61">
        <v>957.7</v>
      </c>
      <c r="G1108" s="18">
        <f>ROUND(E1108*F1108,2)</f>
        <v>143655</v>
      </c>
    </row>
    <row r="1109" spans="1:7" ht="45" x14ac:dyDescent="0.25">
      <c r="A1109" s="21"/>
      <c r="B1109" s="21"/>
      <c r="C1109" s="21"/>
      <c r="D1109" s="19" t="s">
        <v>1504</v>
      </c>
      <c r="E1109" s="21"/>
      <c r="F1109" s="76"/>
      <c r="G1109" s="21"/>
    </row>
    <row r="1110" spans="1:7" x14ac:dyDescent="0.25">
      <c r="A1110" s="15" t="s">
        <v>1505</v>
      </c>
      <c r="B1110" s="15" t="s">
        <v>102</v>
      </c>
      <c r="C1110" s="15" t="s">
        <v>111</v>
      </c>
      <c r="D1110" s="16" t="s">
        <v>1506</v>
      </c>
      <c r="E1110" s="17">
        <v>70</v>
      </c>
      <c r="F1110" s="61">
        <v>1396.51</v>
      </c>
      <c r="G1110" s="18">
        <f>ROUND(E1110*F1110,2)</f>
        <v>97755.7</v>
      </c>
    </row>
    <row r="1111" spans="1:7" ht="45" x14ac:dyDescent="0.25">
      <c r="A1111" s="21"/>
      <c r="B1111" s="21"/>
      <c r="C1111" s="21"/>
      <c r="D1111" s="19" t="s">
        <v>1507</v>
      </c>
      <c r="E1111" s="21"/>
      <c r="F1111" s="76"/>
      <c r="G1111" s="21"/>
    </row>
    <row r="1112" spans="1:7" x14ac:dyDescent="0.25">
      <c r="A1112" s="15" t="s">
        <v>1508</v>
      </c>
      <c r="B1112" s="15" t="s">
        <v>102</v>
      </c>
      <c r="C1112" s="15" t="s">
        <v>111</v>
      </c>
      <c r="D1112" s="16" t="s">
        <v>1509</v>
      </c>
      <c r="E1112" s="17">
        <v>30</v>
      </c>
      <c r="F1112" s="61">
        <v>1444.85</v>
      </c>
      <c r="G1112" s="18">
        <f>ROUND(E1112*F1112,2)</f>
        <v>43345.5</v>
      </c>
    </row>
    <row r="1113" spans="1:7" ht="45" x14ac:dyDescent="0.25">
      <c r="A1113" s="21"/>
      <c r="B1113" s="21"/>
      <c r="C1113" s="21"/>
      <c r="D1113" s="19" t="s">
        <v>1510</v>
      </c>
      <c r="E1113" s="21"/>
      <c r="F1113" s="76"/>
      <c r="G1113" s="21"/>
    </row>
    <row r="1114" spans="1:7" x14ac:dyDescent="0.25">
      <c r="A1114" s="15" t="s">
        <v>1511</v>
      </c>
      <c r="B1114" s="15" t="s">
        <v>102</v>
      </c>
      <c r="C1114" s="15" t="s">
        <v>111</v>
      </c>
      <c r="D1114" s="16" t="s">
        <v>1512</v>
      </c>
      <c r="E1114" s="17">
        <v>15</v>
      </c>
      <c r="F1114" s="61">
        <v>1586.29</v>
      </c>
      <c r="G1114" s="18">
        <f>ROUND(E1114*F1114,2)</f>
        <v>23794.35</v>
      </c>
    </row>
    <row r="1115" spans="1:7" ht="45" x14ac:dyDescent="0.25">
      <c r="A1115" s="21"/>
      <c r="B1115" s="21"/>
      <c r="C1115" s="21"/>
      <c r="D1115" s="19" t="s">
        <v>1513</v>
      </c>
      <c r="E1115" s="21"/>
      <c r="F1115" s="76"/>
      <c r="G1115" s="21"/>
    </row>
    <row r="1116" spans="1:7" x14ac:dyDescent="0.25">
      <c r="A1116" s="15" t="s">
        <v>1514</v>
      </c>
      <c r="B1116" s="15" t="s">
        <v>102</v>
      </c>
      <c r="C1116" s="15" t="s">
        <v>111</v>
      </c>
      <c r="D1116" s="16" t="s">
        <v>1515</v>
      </c>
      <c r="E1116" s="17">
        <v>15</v>
      </c>
      <c r="F1116" s="61">
        <v>1497.11</v>
      </c>
      <c r="G1116" s="18">
        <f>ROUND(E1116*F1116,2)</f>
        <v>22456.65</v>
      </c>
    </row>
    <row r="1117" spans="1:7" ht="45" x14ac:dyDescent="0.25">
      <c r="A1117" s="21"/>
      <c r="B1117" s="21"/>
      <c r="C1117" s="21"/>
      <c r="D1117" s="19" t="s">
        <v>1516</v>
      </c>
      <c r="E1117" s="21"/>
      <c r="F1117" s="76"/>
      <c r="G1117" s="21"/>
    </row>
    <row r="1118" spans="1:7" x14ac:dyDescent="0.25">
      <c r="A1118" s="15" t="s">
        <v>1517</v>
      </c>
      <c r="B1118" s="15" t="s">
        <v>102</v>
      </c>
      <c r="C1118" s="15" t="s">
        <v>111</v>
      </c>
      <c r="D1118" s="16" t="s">
        <v>1518</v>
      </c>
      <c r="E1118" s="17">
        <v>15</v>
      </c>
      <c r="F1118" s="61">
        <v>1549.01</v>
      </c>
      <c r="G1118" s="18">
        <f>ROUND(E1118*F1118,2)</f>
        <v>23235.15</v>
      </c>
    </row>
    <row r="1119" spans="1:7" ht="45" x14ac:dyDescent="0.25">
      <c r="A1119" s="21"/>
      <c r="B1119" s="21"/>
      <c r="C1119" s="21"/>
      <c r="D1119" s="19" t="s">
        <v>1519</v>
      </c>
      <c r="E1119" s="21"/>
      <c r="F1119" s="76"/>
      <c r="G1119" s="21"/>
    </row>
    <row r="1120" spans="1:7" x14ac:dyDescent="0.25">
      <c r="A1120" s="15" t="s">
        <v>1520</v>
      </c>
      <c r="B1120" s="15" t="s">
        <v>102</v>
      </c>
      <c r="C1120" s="15" t="s">
        <v>111</v>
      </c>
      <c r="D1120" s="16" t="s">
        <v>1521</v>
      </c>
      <c r="E1120" s="17">
        <v>10</v>
      </c>
      <c r="F1120" s="61">
        <v>1180.79</v>
      </c>
      <c r="G1120" s="18">
        <f>ROUND(E1120*F1120,2)</f>
        <v>11807.9</v>
      </c>
    </row>
    <row r="1121" spans="1:7" ht="45" x14ac:dyDescent="0.25">
      <c r="A1121" s="21"/>
      <c r="B1121" s="21"/>
      <c r="C1121" s="21"/>
      <c r="D1121" s="19" t="s">
        <v>1522</v>
      </c>
      <c r="E1121" s="21"/>
      <c r="F1121" s="76"/>
      <c r="G1121" s="21"/>
    </row>
    <row r="1122" spans="1:7" x14ac:dyDescent="0.25">
      <c r="A1122" s="15" t="s">
        <v>1523</v>
      </c>
      <c r="B1122" s="15" t="s">
        <v>102</v>
      </c>
      <c r="C1122" s="15" t="s">
        <v>111</v>
      </c>
      <c r="D1122" s="16" t="s">
        <v>1524</v>
      </c>
      <c r="E1122" s="17">
        <v>6</v>
      </c>
      <c r="F1122" s="61">
        <v>1732.68</v>
      </c>
      <c r="G1122" s="18">
        <f>ROUND(E1122*F1122,2)</f>
        <v>10396.08</v>
      </c>
    </row>
    <row r="1123" spans="1:7" ht="45" x14ac:dyDescent="0.25">
      <c r="A1123" s="21"/>
      <c r="B1123" s="21"/>
      <c r="C1123" s="21"/>
      <c r="D1123" s="19" t="s">
        <v>1525</v>
      </c>
      <c r="E1123" s="21"/>
      <c r="F1123" s="76"/>
      <c r="G1123" s="21"/>
    </row>
    <row r="1124" spans="1:7" x14ac:dyDescent="0.25">
      <c r="A1124" s="15" t="s">
        <v>1526</v>
      </c>
      <c r="B1124" s="15" t="s">
        <v>102</v>
      </c>
      <c r="C1124" s="15" t="s">
        <v>111</v>
      </c>
      <c r="D1124" s="16" t="s">
        <v>1527</v>
      </c>
      <c r="E1124" s="17">
        <v>8</v>
      </c>
      <c r="F1124" s="61">
        <v>1264.3900000000001</v>
      </c>
      <c r="G1124" s="18">
        <f>ROUND(E1124*F1124,2)</f>
        <v>10115.120000000001</v>
      </c>
    </row>
    <row r="1125" spans="1:7" ht="45" x14ac:dyDescent="0.25">
      <c r="A1125" s="21"/>
      <c r="B1125" s="21"/>
      <c r="C1125" s="21"/>
      <c r="D1125" s="19" t="s">
        <v>1528</v>
      </c>
      <c r="E1125" s="21"/>
      <c r="F1125" s="76"/>
      <c r="G1125" s="21"/>
    </row>
    <row r="1126" spans="1:7" x14ac:dyDescent="0.25">
      <c r="A1126" s="15" t="s">
        <v>1529</v>
      </c>
      <c r="B1126" s="15" t="s">
        <v>102</v>
      </c>
      <c r="C1126" s="15" t="s">
        <v>111</v>
      </c>
      <c r="D1126" s="16" t="s">
        <v>1530</v>
      </c>
      <c r="E1126" s="17">
        <v>8</v>
      </c>
      <c r="F1126" s="61">
        <v>1317.05</v>
      </c>
      <c r="G1126" s="18">
        <f>ROUND(E1126*F1126,2)</f>
        <v>10536.4</v>
      </c>
    </row>
    <row r="1127" spans="1:7" ht="45" x14ac:dyDescent="0.25">
      <c r="A1127" s="21"/>
      <c r="B1127" s="21"/>
      <c r="C1127" s="21"/>
      <c r="D1127" s="19" t="s">
        <v>1531</v>
      </c>
      <c r="E1127" s="21"/>
      <c r="F1127" s="76"/>
      <c r="G1127" s="21"/>
    </row>
    <row r="1128" spans="1:7" x14ac:dyDescent="0.25">
      <c r="A1128" s="15" t="s">
        <v>1532</v>
      </c>
      <c r="B1128" s="15" t="s">
        <v>102</v>
      </c>
      <c r="C1128" s="15" t="s">
        <v>111</v>
      </c>
      <c r="D1128" s="16" t="s">
        <v>1533</v>
      </c>
      <c r="E1128" s="17">
        <v>450</v>
      </c>
      <c r="F1128" s="61">
        <v>285.47000000000003</v>
      </c>
      <c r="G1128" s="18">
        <f>ROUND(E1128*F1128,2)</f>
        <v>128461.5</v>
      </c>
    </row>
    <row r="1129" spans="1:7" ht="22.5" x14ac:dyDescent="0.25">
      <c r="A1129" s="21"/>
      <c r="B1129" s="21"/>
      <c r="C1129" s="21"/>
      <c r="D1129" s="19" t="s">
        <v>1534</v>
      </c>
      <c r="E1129" s="21"/>
      <c r="F1129" s="76"/>
      <c r="G1129" s="21"/>
    </row>
    <row r="1130" spans="1:7" x14ac:dyDescent="0.25">
      <c r="A1130" s="15" t="s">
        <v>1535</v>
      </c>
      <c r="B1130" s="15" t="s">
        <v>102</v>
      </c>
      <c r="C1130" s="15" t="s">
        <v>111</v>
      </c>
      <c r="D1130" s="16" t="s">
        <v>1536</v>
      </c>
      <c r="E1130" s="17">
        <v>70</v>
      </c>
      <c r="F1130" s="61">
        <v>1601</v>
      </c>
      <c r="G1130" s="18">
        <f>ROUND(E1130*F1130,2)</f>
        <v>112070</v>
      </c>
    </row>
    <row r="1131" spans="1:7" ht="22.5" x14ac:dyDescent="0.25">
      <c r="A1131" s="21"/>
      <c r="B1131" s="21"/>
      <c r="C1131" s="21"/>
      <c r="D1131" s="19" t="s">
        <v>1537</v>
      </c>
      <c r="E1131" s="21"/>
      <c r="F1131" s="76"/>
      <c r="G1131" s="21"/>
    </row>
    <row r="1132" spans="1:7" x14ac:dyDescent="0.25">
      <c r="A1132" s="15" t="s">
        <v>1538</v>
      </c>
      <c r="B1132" s="15" t="s">
        <v>102</v>
      </c>
      <c r="C1132" s="15" t="s">
        <v>111</v>
      </c>
      <c r="D1132" s="16" t="s">
        <v>1539</v>
      </c>
      <c r="E1132" s="17">
        <v>15</v>
      </c>
      <c r="F1132" s="61">
        <v>1839.65</v>
      </c>
      <c r="G1132" s="18">
        <f>ROUND(E1132*F1132,2)</f>
        <v>27594.75</v>
      </c>
    </row>
    <row r="1133" spans="1:7" ht="22.5" x14ac:dyDescent="0.25">
      <c r="A1133" s="21"/>
      <c r="B1133" s="21"/>
      <c r="C1133" s="21"/>
      <c r="D1133" s="19" t="s">
        <v>1540</v>
      </c>
      <c r="E1133" s="21"/>
      <c r="F1133" s="76"/>
      <c r="G1133" s="21"/>
    </row>
    <row r="1134" spans="1:7" x14ac:dyDescent="0.25">
      <c r="A1134" s="15" t="s">
        <v>1541</v>
      </c>
      <c r="B1134" s="15" t="s">
        <v>102</v>
      </c>
      <c r="C1134" s="15" t="s">
        <v>111</v>
      </c>
      <c r="D1134" s="16" t="s">
        <v>1542</v>
      </c>
      <c r="E1134" s="17">
        <v>25</v>
      </c>
      <c r="F1134" s="61">
        <v>1921.52</v>
      </c>
      <c r="G1134" s="18">
        <f>ROUND(E1134*F1134,2)</f>
        <v>48038</v>
      </c>
    </row>
    <row r="1135" spans="1:7" ht="22.5" x14ac:dyDescent="0.25">
      <c r="A1135" s="21"/>
      <c r="B1135" s="21"/>
      <c r="C1135" s="21"/>
      <c r="D1135" s="19" t="s">
        <v>1543</v>
      </c>
      <c r="E1135" s="21"/>
      <c r="F1135" s="76"/>
      <c r="G1135" s="21"/>
    </row>
    <row r="1136" spans="1:7" x14ac:dyDescent="0.25">
      <c r="A1136" s="15" t="s">
        <v>1544</v>
      </c>
      <c r="B1136" s="15" t="s">
        <v>102</v>
      </c>
      <c r="C1136" s="15" t="s">
        <v>111</v>
      </c>
      <c r="D1136" s="16" t="s">
        <v>1545</v>
      </c>
      <c r="E1136" s="17">
        <v>10</v>
      </c>
      <c r="F1136" s="61">
        <v>2140.0100000000002</v>
      </c>
      <c r="G1136" s="18">
        <f>ROUND(E1136*F1136,2)</f>
        <v>21400.1</v>
      </c>
    </row>
    <row r="1137" spans="1:7" ht="22.5" x14ac:dyDescent="0.25">
      <c r="A1137" s="21"/>
      <c r="B1137" s="21"/>
      <c r="C1137" s="21"/>
      <c r="D1137" s="19" t="s">
        <v>1546</v>
      </c>
      <c r="E1137" s="21"/>
      <c r="F1137" s="76"/>
      <c r="G1137" s="21"/>
    </row>
    <row r="1138" spans="1:7" x14ac:dyDescent="0.25">
      <c r="A1138" s="15" t="s">
        <v>1547</v>
      </c>
      <c r="B1138" s="15" t="s">
        <v>102</v>
      </c>
      <c r="C1138" s="15" t="s">
        <v>111</v>
      </c>
      <c r="D1138" s="16" t="s">
        <v>1548</v>
      </c>
      <c r="E1138" s="17">
        <v>5</v>
      </c>
      <c r="F1138" s="61">
        <v>2453.48</v>
      </c>
      <c r="G1138" s="18">
        <f>ROUND(E1138*F1138,2)</f>
        <v>12267.4</v>
      </c>
    </row>
    <row r="1139" spans="1:7" ht="22.5" x14ac:dyDescent="0.25">
      <c r="A1139" s="21"/>
      <c r="B1139" s="21"/>
      <c r="C1139" s="21"/>
      <c r="D1139" s="19" t="s">
        <v>1549</v>
      </c>
      <c r="E1139" s="21"/>
      <c r="F1139" s="76"/>
      <c r="G1139" s="21"/>
    </row>
    <row r="1140" spans="1:7" x14ac:dyDescent="0.25">
      <c r="A1140" s="15" t="s">
        <v>1550</v>
      </c>
      <c r="B1140" s="15" t="s">
        <v>102</v>
      </c>
      <c r="C1140" s="15" t="s">
        <v>111</v>
      </c>
      <c r="D1140" s="16" t="s">
        <v>1551</v>
      </c>
      <c r="E1140" s="17">
        <v>10</v>
      </c>
      <c r="F1140" s="61">
        <v>2794.46</v>
      </c>
      <c r="G1140" s="18">
        <f>ROUND(E1140*F1140,2)</f>
        <v>27944.6</v>
      </c>
    </row>
    <row r="1141" spans="1:7" ht="22.5" x14ac:dyDescent="0.25">
      <c r="A1141" s="21"/>
      <c r="B1141" s="21"/>
      <c r="C1141" s="21"/>
      <c r="D1141" s="19" t="s">
        <v>1552</v>
      </c>
      <c r="E1141" s="21"/>
      <c r="F1141" s="76"/>
      <c r="G1141" s="21"/>
    </row>
    <row r="1142" spans="1:7" x14ac:dyDescent="0.25">
      <c r="A1142" s="21"/>
      <c r="B1142" s="21"/>
      <c r="C1142" s="21"/>
      <c r="D1142" s="22" t="s">
        <v>1553</v>
      </c>
      <c r="E1142" s="17">
        <v>1</v>
      </c>
      <c r="F1142" s="72">
        <f>G1052+G1054+G1056+G1058+G1060+G1062+G1064+G1066+G1068+G1070+G1072+G1074+G1076+G1078+G1080+G1082+G1084+G1086+G1088+G1090+G1092+G1094+G1096+G1098+G1100+G1102+G1104+G1106+G1108+G1110+G1112+G1114+G1116+G1118+G1120+G1122+G1124+G1126+G1128+G1130+G1132+G1134+G1136+G1138+G1140</f>
        <v>7172007.540000001</v>
      </c>
      <c r="G1142" s="12">
        <f>ROUND(F1142*E1142,2)</f>
        <v>7172007.54</v>
      </c>
    </row>
    <row r="1143" spans="1:7" ht="0.95" customHeight="1" x14ac:dyDescent="0.25">
      <c r="A1143" s="23"/>
      <c r="B1143" s="23"/>
      <c r="C1143" s="23"/>
      <c r="D1143" s="24"/>
      <c r="E1143" s="23"/>
      <c r="F1143" s="75"/>
      <c r="G1143" s="23"/>
    </row>
    <row r="1144" spans="1:7" x14ac:dyDescent="0.25">
      <c r="A1144" s="13" t="s">
        <v>1554</v>
      </c>
      <c r="B1144" s="13" t="s">
        <v>96</v>
      </c>
      <c r="C1144" s="13" t="s">
        <v>97</v>
      </c>
      <c r="D1144" s="14" t="s">
        <v>1555</v>
      </c>
      <c r="E1144" s="12">
        <f>E1167</f>
        <v>1</v>
      </c>
      <c r="F1144" s="72">
        <f>F1167</f>
        <v>1127817.78</v>
      </c>
      <c r="G1144" s="12">
        <f>G1167</f>
        <v>1127817.78</v>
      </c>
    </row>
    <row r="1145" spans="1:7" x14ac:dyDescent="0.25">
      <c r="A1145" s="15" t="s">
        <v>1556</v>
      </c>
      <c r="B1145" s="15" t="s">
        <v>102</v>
      </c>
      <c r="C1145" s="15" t="s">
        <v>111</v>
      </c>
      <c r="D1145" s="93" t="s">
        <v>1557</v>
      </c>
      <c r="E1145" s="17">
        <v>1</v>
      </c>
      <c r="F1145" s="61">
        <v>498523.13</v>
      </c>
      <c r="G1145" s="18">
        <f>ROUND(E1145*F1145,2)</f>
        <v>498523.13</v>
      </c>
    </row>
    <row r="1146" spans="1:7" ht="90" x14ac:dyDescent="0.25">
      <c r="A1146" s="21"/>
      <c r="B1146" s="21"/>
      <c r="C1146" s="21"/>
      <c r="D1146" s="94" t="s">
        <v>1558</v>
      </c>
      <c r="E1146" s="21"/>
      <c r="F1146" s="76"/>
      <c r="G1146" s="21"/>
    </row>
    <row r="1147" spans="1:7" x14ac:dyDescent="0.25">
      <c r="A1147" s="15" t="s">
        <v>1559</v>
      </c>
      <c r="B1147" s="15" t="s">
        <v>102</v>
      </c>
      <c r="C1147" s="15" t="s">
        <v>111</v>
      </c>
      <c r="D1147" s="93" t="s">
        <v>1560</v>
      </c>
      <c r="E1147" s="17">
        <v>3</v>
      </c>
      <c r="F1147" s="61">
        <v>24854.87</v>
      </c>
      <c r="G1147" s="18">
        <f>ROUND(E1147*F1147,2)</f>
        <v>74564.61</v>
      </c>
    </row>
    <row r="1148" spans="1:7" ht="112.5" x14ac:dyDescent="0.25">
      <c r="A1148" s="21"/>
      <c r="B1148" s="21"/>
      <c r="C1148" s="21"/>
      <c r="D1148" s="94" t="s">
        <v>1561</v>
      </c>
      <c r="E1148" s="21"/>
      <c r="F1148" s="76"/>
      <c r="G1148" s="21"/>
    </row>
    <row r="1149" spans="1:7" x14ac:dyDescent="0.25">
      <c r="A1149" s="15" t="s">
        <v>1562</v>
      </c>
      <c r="B1149" s="15" t="s">
        <v>102</v>
      </c>
      <c r="C1149" s="15" t="s">
        <v>111</v>
      </c>
      <c r="D1149" s="93" t="s">
        <v>1563</v>
      </c>
      <c r="E1149" s="17">
        <v>1</v>
      </c>
      <c r="F1149" s="61">
        <v>150373.93</v>
      </c>
      <c r="G1149" s="18">
        <f>ROUND(E1149*F1149,2)</f>
        <v>150373.93</v>
      </c>
    </row>
    <row r="1150" spans="1:7" ht="101.25" x14ac:dyDescent="0.25">
      <c r="A1150" s="21"/>
      <c r="B1150" s="21"/>
      <c r="C1150" s="21"/>
      <c r="D1150" s="94" t="s">
        <v>1564</v>
      </c>
      <c r="E1150" s="21"/>
      <c r="F1150" s="76"/>
      <c r="G1150" s="21"/>
    </row>
    <row r="1151" spans="1:7" x14ac:dyDescent="0.25">
      <c r="A1151" s="15" t="s">
        <v>1565</v>
      </c>
      <c r="B1151" s="15" t="s">
        <v>102</v>
      </c>
      <c r="C1151" s="15" t="s">
        <v>111</v>
      </c>
      <c r="D1151" s="93" t="s">
        <v>1566</v>
      </c>
      <c r="E1151" s="17">
        <v>1</v>
      </c>
      <c r="F1151" s="61">
        <v>43861.49</v>
      </c>
      <c r="G1151" s="18">
        <f>ROUND(E1151*F1151,2)</f>
        <v>43861.49</v>
      </c>
    </row>
    <row r="1152" spans="1:7" ht="90" x14ac:dyDescent="0.25">
      <c r="A1152" s="21"/>
      <c r="B1152" s="21"/>
      <c r="C1152" s="21"/>
      <c r="D1152" s="94" t="s">
        <v>1567</v>
      </c>
      <c r="E1152" s="21"/>
      <c r="F1152" s="76"/>
      <c r="G1152" s="21"/>
    </row>
    <row r="1153" spans="1:7" x14ac:dyDescent="0.25">
      <c r="A1153" s="15" t="s">
        <v>1568</v>
      </c>
      <c r="B1153" s="15" t="s">
        <v>102</v>
      </c>
      <c r="C1153" s="15" t="s">
        <v>111</v>
      </c>
      <c r="D1153" s="93" t="s">
        <v>1569</v>
      </c>
      <c r="E1153" s="17">
        <v>1</v>
      </c>
      <c r="F1153" s="61">
        <v>52779.49</v>
      </c>
      <c r="G1153" s="18">
        <f>ROUND(E1153*F1153,2)</f>
        <v>52779.49</v>
      </c>
    </row>
    <row r="1154" spans="1:7" ht="90" x14ac:dyDescent="0.25">
      <c r="A1154" s="21"/>
      <c r="B1154" s="21"/>
      <c r="C1154" s="21"/>
      <c r="D1154" s="94" t="s">
        <v>1570</v>
      </c>
      <c r="E1154" s="21"/>
      <c r="F1154" s="76"/>
      <c r="G1154" s="21"/>
    </row>
    <row r="1155" spans="1:7" x14ac:dyDescent="0.25">
      <c r="A1155" s="15" t="s">
        <v>1571</v>
      </c>
      <c r="B1155" s="15" t="s">
        <v>102</v>
      </c>
      <c r="C1155" s="15" t="s">
        <v>111</v>
      </c>
      <c r="D1155" s="16" t="s">
        <v>1572</v>
      </c>
      <c r="E1155" s="17">
        <v>1</v>
      </c>
      <c r="F1155" s="61">
        <v>61697.53</v>
      </c>
      <c r="G1155" s="18">
        <f>ROUND(E1155*F1155,2)</f>
        <v>61697.53</v>
      </c>
    </row>
    <row r="1156" spans="1:7" ht="90" x14ac:dyDescent="0.25">
      <c r="A1156" s="21"/>
      <c r="B1156" s="21"/>
      <c r="C1156" s="21"/>
      <c r="D1156" s="19" t="s">
        <v>1573</v>
      </c>
      <c r="E1156" s="21"/>
      <c r="F1156" s="76"/>
      <c r="G1156" s="21"/>
    </row>
    <row r="1157" spans="1:7" x14ac:dyDescent="0.25">
      <c r="A1157" s="15" t="s">
        <v>1187</v>
      </c>
      <c r="B1157" s="15" t="s">
        <v>102</v>
      </c>
      <c r="C1157" s="15" t="s">
        <v>159</v>
      </c>
      <c r="D1157" s="16" t="s">
        <v>1188</v>
      </c>
      <c r="E1157" s="17">
        <v>400</v>
      </c>
      <c r="F1157" s="61">
        <v>158.38</v>
      </c>
      <c r="G1157" s="18">
        <f>ROUND(E1157*F1157,2)</f>
        <v>63352</v>
      </c>
    </row>
    <row r="1158" spans="1:7" ht="33.75" x14ac:dyDescent="0.25">
      <c r="A1158" s="21"/>
      <c r="B1158" s="21"/>
      <c r="C1158" s="21"/>
      <c r="D1158" s="19" t="s">
        <v>1189</v>
      </c>
      <c r="E1158" s="21"/>
      <c r="F1158" s="76"/>
      <c r="G1158" s="21"/>
    </row>
    <row r="1159" spans="1:7" x14ac:dyDescent="0.25">
      <c r="A1159" s="15" t="s">
        <v>1574</v>
      </c>
      <c r="B1159" s="15" t="s">
        <v>102</v>
      </c>
      <c r="C1159" s="15" t="s">
        <v>159</v>
      </c>
      <c r="D1159" s="16" t="s">
        <v>1191</v>
      </c>
      <c r="E1159" s="17">
        <v>290</v>
      </c>
      <c r="F1159" s="61">
        <v>138.36000000000001</v>
      </c>
      <c r="G1159" s="18">
        <f>ROUND(E1159*F1159,2)</f>
        <v>40124.400000000001</v>
      </c>
    </row>
    <row r="1160" spans="1:7" ht="33.75" x14ac:dyDescent="0.25">
      <c r="A1160" s="21"/>
      <c r="B1160" s="21"/>
      <c r="C1160" s="21"/>
      <c r="D1160" s="19" t="s">
        <v>1192</v>
      </c>
      <c r="E1160" s="21"/>
      <c r="F1160" s="76"/>
      <c r="G1160" s="21"/>
    </row>
    <row r="1161" spans="1:7" x14ac:dyDescent="0.25">
      <c r="A1161" s="15" t="s">
        <v>1193</v>
      </c>
      <c r="B1161" s="15" t="s">
        <v>102</v>
      </c>
      <c r="C1161" s="15" t="s">
        <v>159</v>
      </c>
      <c r="D1161" s="16" t="s">
        <v>1194</v>
      </c>
      <c r="E1161" s="17">
        <v>190</v>
      </c>
      <c r="F1161" s="61">
        <v>194.95</v>
      </c>
      <c r="G1161" s="18">
        <f>ROUND(E1161*F1161,2)</f>
        <v>37040.5</v>
      </c>
    </row>
    <row r="1162" spans="1:7" ht="33.75" x14ac:dyDescent="0.25">
      <c r="A1162" s="21"/>
      <c r="B1162" s="21"/>
      <c r="C1162" s="21"/>
      <c r="D1162" s="19" t="s">
        <v>1195</v>
      </c>
      <c r="E1162" s="21"/>
      <c r="F1162" s="76"/>
      <c r="G1162" s="21"/>
    </row>
    <row r="1163" spans="1:7" x14ac:dyDescent="0.25">
      <c r="A1163" s="15" t="s">
        <v>1199</v>
      </c>
      <c r="B1163" s="15" t="s">
        <v>102</v>
      </c>
      <c r="C1163" s="15" t="s">
        <v>159</v>
      </c>
      <c r="D1163" s="16" t="s">
        <v>1200</v>
      </c>
      <c r="E1163" s="17">
        <v>240</v>
      </c>
      <c r="F1163" s="61">
        <v>247.88</v>
      </c>
      <c r="G1163" s="18">
        <f>ROUND(E1163*F1163,2)</f>
        <v>59491.199999999997</v>
      </c>
    </row>
    <row r="1164" spans="1:7" ht="33.75" x14ac:dyDescent="0.25">
      <c r="A1164" s="21"/>
      <c r="B1164" s="21"/>
      <c r="C1164" s="21"/>
      <c r="D1164" s="19" t="s">
        <v>1201</v>
      </c>
      <c r="E1164" s="21"/>
      <c r="F1164" s="76"/>
      <c r="G1164" s="21"/>
    </row>
    <row r="1165" spans="1:7" x14ac:dyDescent="0.25">
      <c r="A1165" s="15" t="s">
        <v>1202</v>
      </c>
      <c r="B1165" s="15" t="s">
        <v>102</v>
      </c>
      <c r="C1165" s="15" t="s">
        <v>159</v>
      </c>
      <c r="D1165" s="16" t="s">
        <v>1203</v>
      </c>
      <c r="E1165" s="17">
        <v>150</v>
      </c>
      <c r="F1165" s="61">
        <v>306.73</v>
      </c>
      <c r="G1165" s="18">
        <f>ROUND(E1165*F1165,2)</f>
        <v>46009.5</v>
      </c>
    </row>
    <row r="1166" spans="1:7" ht="33.75" x14ac:dyDescent="0.25">
      <c r="A1166" s="21"/>
      <c r="B1166" s="21"/>
      <c r="C1166" s="21"/>
      <c r="D1166" s="19" t="s">
        <v>1204</v>
      </c>
      <c r="E1166" s="21"/>
      <c r="F1166" s="76"/>
      <c r="G1166" s="21"/>
    </row>
    <row r="1167" spans="1:7" x14ac:dyDescent="0.25">
      <c r="A1167" s="21"/>
      <c r="B1167" s="21"/>
      <c r="C1167" s="21"/>
      <c r="D1167" s="22" t="s">
        <v>1575</v>
      </c>
      <c r="E1167" s="17">
        <v>1</v>
      </c>
      <c r="F1167" s="72">
        <f>G1145+G1147+G1149+G1151+G1153+G1155+G1157+G1159+G1161+G1163+G1165</f>
        <v>1127817.78</v>
      </c>
      <c r="G1167" s="12">
        <f>ROUND(F1167*E1167,2)</f>
        <v>1127817.78</v>
      </c>
    </row>
    <row r="1168" spans="1:7" ht="0.95" customHeight="1" x14ac:dyDescent="0.25">
      <c r="A1168" s="23"/>
      <c r="B1168" s="23"/>
      <c r="C1168" s="23"/>
      <c r="D1168" s="24"/>
      <c r="E1168" s="23"/>
      <c r="F1168" s="75"/>
      <c r="G1168" s="23"/>
    </row>
    <row r="1169" spans="1:7" x14ac:dyDescent="0.25">
      <c r="A1169" s="13" t="s">
        <v>1576</v>
      </c>
      <c r="B1169" s="13" t="s">
        <v>96</v>
      </c>
      <c r="C1169" s="13" t="s">
        <v>97</v>
      </c>
      <c r="D1169" s="14" t="s">
        <v>1577</v>
      </c>
      <c r="E1169" s="12">
        <f>E1178</f>
        <v>1</v>
      </c>
      <c r="F1169" s="72">
        <f>F1178</f>
        <v>1445679.8399999999</v>
      </c>
      <c r="G1169" s="12">
        <f>G1178</f>
        <v>1445679.84</v>
      </c>
    </row>
    <row r="1170" spans="1:7" x14ac:dyDescent="0.25">
      <c r="A1170" s="15" t="s">
        <v>1578</v>
      </c>
      <c r="B1170" s="15" t="s">
        <v>102</v>
      </c>
      <c r="C1170" s="15" t="s">
        <v>111</v>
      </c>
      <c r="D1170" s="16" t="s">
        <v>1579</v>
      </c>
      <c r="E1170" s="17">
        <v>1</v>
      </c>
      <c r="F1170" s="61">
        <v>71926.97</v>
      </c>
      <c r="G1170" s="18">
        <f>ROUND(E1170*F1170,2)</f>
        <v>71926.97</v>
      </c>
    </row>
    <row r="1171" spans="1:7" ht="101.25" x14ac:dyDescent="0.25">
      <c r="A1171" s="21"/>
      <c r="B1171" s="21"/>
      <c r="C1171" s="21"/>
      <c r="D1171" s="19" t="s">
        <v>1580</v>
      </c>
      <c r="E1171" s="21"/>
      <c r="F1171" s="76"/>
      <c r="G1171" s="21"/>
    </row>
    <row r="1172" spans="1:7" x14ac:dyDescent="0.25">
      <c r="A1172" s="15" t="s">
        <v>1581</v>
      </c>
      <c r="B1172" s="15" t="s">
        <v>102</v>
      </c>
      <c r="C1172" s="15" t="s">
        <v>111</v>
      </c>
      <c r="D1172" s="16" t="s">
        <v>1582</v>
      </c>
      <c r="E1172" s="17">
        <v>24</v>
      </c>
      <c r="F1172" s="61">
        <v>35276.71</v>
      </c>
      <c r="G1172" s="18">
        <f>ROUND(E1172*F1172,2)</f>
        <v>846641.04</v>
      </c>
    </row>
    <row r="1173" spans="1:7" ht="146.25" x14ac:dyDescent="0.25">
      <c r="A1173" s="21"/>
      <c r="B1173" s="21"/>
      <c r="C1173" s="21"/>
      <c r="D1173" s="19" t="s">
        <v>1583</v>
      </c>
      <c r="E1173" s="21"/>
      <c r="F1173" s="76"/>
      <c r="G1173" s="21"/>
    </row>
    <row r="1174" spans="1:7" x14ac:dyDescent="0.25">
      <c r="A1174" s="15" t="s">
        <v>1584</v>
      </c>
      <c r="B1174" s="15" t="s">
        <v>102</v>
      </c>
      <c r="C1174" s="15" t="s">
        <v>111</v>
      </c>
      <c r="D1174" s="16" t="s">
        <v>1585</v>
      </c>
      <c r="E1174" s="17">
        <v>8</v>
      </c>
      <c r="F1174" s="61">
        <v>35276.71</v>
      </c>
      <c r="G1174" s="18">
        <f>ROUND(E1174*F1174,2)</f>
        <v>282213.68</v>
      </c>
    </row>
    <row r="1175" spans="1:7" ht="135" x14ac:dyDescent="0.25">
      <c r="A1175" s="21"/>
      <c r="B1175" s="21"/>
      <c r="C1175" s="21"/>
      <c r="D1175" s="19" t="s">
        <v>1586</v>
      </c>
      <c r="E1175" s="21"/>
      <c r="F1175" s="76"/>
      <c r="G1175" s="21"/>
    </row>
    <row r="1176" spans="1:7" x14ac:dyDescent="0.25">
      <c r="A1176" s="15" t="s">
        <v>1587</v>
      </c>
      <c r="B1176" s="15" t="s">
        <v>102</v>
      </c>
      <c r="C1176" s="15" t="s">
        <v>111</v>
      </c>
      <c r="D1176" s="16" t="s">
        <v>1588</v>
      </c>
      <c r="E1176" s="17">
        <v>7</v>
      </c>
      <c r="F1176" s="61">
        <v>34985.449999999997</v>
      </c>
      <c r="G1176" s="18">
        <f>ROUND(E1176*F1176,2)</f>
        <v>244898.15</v>
      </c>
    </row>
    <row r="1177" spans="1:7" ht="123.75" x14ac:dyDescent="0.25">
      <c r="A1177" s="21"/>
      <c r="B1177" s="21"/>
      <c r="C1177" s="21"/>
      <c r="D1177" s="19" t="s">
        <v>1589</v>
      </c>
      <c r="E1177" s="21"/>
      <c r="F1177" s="76"/>
      <c r="G1177" s="21"/>
    </row>
    <row r="1178" spans="1:7" x14ac:dyDescent="0.25">
      <c r="A1178" s="21"/>
      <c r="B1178" s="21"/>
      <c r="C1178" s="21"/>
      <c r="D1178" s="22" t="s">
        <v>1590</v>
      </c>
      <c r="E1178" s="17">
        <v>1</v>
      </c>
      <c r="F1178" s="72">
        <f>G1170+G1172+G1174+G1176</f>
        <v>1445679.8399999999</v>
      </c>
      <c r="G1178" s="12">
        <f>ROUND(F1178*E1178,2)</f>
        <v>1445679.84</v>
      </c>
    </row>
    <row r="1179" spans="1:7" ht="0.95" customHeight="1" x14ac:dyDescent="0.25">
      <c r="A1179" s="23"/>
      <c r="B1179" s="23"/>
      <c r="C1179" s="23"/>
      <c r="D1179" s="24"/>
      <c r="E1179" s="23"/>
      <c r="F1179" s="75"/>
      <c r="G1179" s="23"/>
    </row>
    <row r="1180" spans="1:7" x14ac:dyDescent="0.25">
      <c r="A1180" s="21"/>
      <c r="B1180" s="21"/>
      <c r="C1180" s="21"/>
      <c r="D1180" s="22" t="s">
        <v>1591</v>
      </c>
      <c r="E1180" s="25">
        <v>1</v>
      </c>
      <c r="F1180" s="72">
        <f>G871+G964+G1049+G1142+G1167+G1178</f>
        <v>21322054.960000001</v>
      </c>
      <c r="G1180" s="12">
        <f>ROUND(F1180*E1180,2)</f>
        <v>21322054.960000001</v>
      </c>
    </row>
    <row r="1181" spans="1:7" ht="0.95" customHeight="1" x14ac:dyDescent="0.25">
      <c r="A1181" s="23"/>
      <c r="B1181" s="23"/>
      <c r="C1181" s="23"/>
      <c r="D1181" s="24"/>
      <c r="E1181" s="23"/>
      <c r="F1181" s="75"/>
      <c r="G1181" s="23"/>
    </row>
    <row r="1182" spans="1:7" x14ac:dyDescent="0.25">
      <c r="A1182" s="9" t="s">
        <v>1592</v>
      </c>
      <c r="B1182" s="9" t="s">
        <v>96</v>
      </c>
      <c r="C1182" s="9" t="s">
        <v>97</v>
      </c>
      <c r="D1182" s="10" t="s">
        <v>1593</v>
      </c>
      <c r="E1182" s="11">
        <f>E1195</f>
        <v>1</v>
      </c>
      <c r="F1182" s="72">
        <f>F1195</f>
        <v>268694.06</v>
      </c>
      <c r="G1182" s="12">
        <f>G1195</f>
        <v>268694.06</v>
      </c>
    </row>
    <row r="1183" spans="1:7" x14ac:dyDescent="0.25">
      <c r="A1183" s="15" t="s">
        <v>1594</v>
      </c>
      <c r="B1183" s="15" t="s">
        <v>102</v>
      </c>
      <c r="C1183" s="15" t="s">
        <v>662</v>
      </c>
      <c r="D1183" s="16" t="s">
        <v>100</v>
      </c>
      <c r="E1183" s="17">
        <v>1</v>
      </c>
      <c r="F1183" s="61">
        <v>125503.7</v>
      </c>
      <c r="G1183" s="18">
        <f>ROUND(E1183*F1183,2)</f>
        <v>125503.7</v>
      </c>
    </row>
    <row r="1184" spans="1:7" ht="56.25" x14ac:dyDescent="0.25">
      <c r="A1184" s="21"/>
      <c r="B1184" s="21"/>
      <c r="C1184" s="21"/>
      <c r="D1184" s="19" t="s">
        <v>1595</v>
      </c>
      <c r="E1184" s="21"/>
      <c r="F1184" s="76"/>
      <c r="G1184" s="21"/>
    </row>
    <row r="1185" spans="1:7" x14ac:dyDescent="0.25">
      <c r="A1185" s="15" t="s">
        <v>1596</v>
      </c>
      <c r="B1185" s="15" t="s">
        <v>102</v>
      </c>
      <c r="C1185" s="15" t="s">
        <v>662</v>
      </c>
      <c r="D1185" s="93" t="s">
        <v>1597</v>
      </c>
      <c r="E1185" s="17">
        <v>1</v>
      </c>
      <c r="F1185" s="61">
        <v>87108.28</v>
      </c>
      <c r="G1185" s="18">
        <f>ROUND(E1185*F1185,2)</f>
        <v>87108.28</v>
      </c>
    </row>
    <row r="1186" spans="1:7" ht="45" x14ac:dyDescent="0.25">
      <c r="A1186" s="21"/>
      <c r="B1186" s="21"/>
      <c r="C1186" s="21"/>
      <c r="D1186" s="94" t="s">
        <v>1598</v>
      </c>
      <c r="E1186" s="21"/>
      <c r="F1186" s="76"/>
      <c r="G1186" s="21"/>
    </row>
    <row r="1187" spans="1:7" x14ac:dyDescent="0.25">
      <c r="A1187" s="15" t="s">
        <v>1599</v>
      </c>
      <c r="B1187" s="15" t="s">
        <v>102</v>
      </c>
      <c r="C1187" s="15" t="s">
        <v>662</v>
      </c>
      <c r="D1187" s="93" t="s">
        <v>1600</v>
      </c>
      <c r="E1187" s="17">
        <v>1</v>
      </c>
      <c r="F1187" s="61">
        <v>2826.32</v>
      </c>
      <c r="G1187" s="18">
        <f>ROUND(E1187*F1187,2)</f>
        <v>2826.32</v>
      </c>
    </row>
    <row r="1188" spans="1:7" ht="56.25" x14ac:dyDescent="0.25">
      <c r="A1188" s="21"/>
      <c r="B1188" s="21"/>
      <c r="C1188" s="21"/>
      <c r="D1188" s="94" t="s">
        <v>1601</v>
      </c>
      <c r="E1188" s="21"/>
      <c r="F1188" s="76"/>
      <c r="G1188" s="21"/>
    </row>
    <row r="1189" spans="1:7" x14ac:dyDescent="0.25">
      <c r="A1189" s="15" t="s">
        <v>1602</v>
      </c>
      <c r="B1189" s="15" t="s">
        <v>102</v>
      </c>
      <c r="C1189" s="15" t="s">
        <v>662</v>
      </c>
      <c r="D1189" s="16" t="s">
        <v>1603</v>
      </c>
      <c r="E1189" s="17">
        <v>1</v>
      </c>
      <c r="F1189" s="61">
        <v>2244.8000000000002</v>
      </c>
      <c r="G1189" s="18">
        <f>ROUND(E1189*F1189,2)</f>
        <v>2244.8000000000002</v>
      </c>
    </row>
    <row r="1190" spans="1:7" ht="33.75" x14ac:dyDescent="0.25">
      <c r="A1190" s="21"/>
      <c r="B1190" s="21"/>
      <c r="C1190" s="21"/>
      <c r="D1190" s="19" t="s">
        <v>1604</v>
      </c>
      <c r="E1190" s="21"/>
      <c r="F1190" s="76"/>
      <c r="G1190" s="21"/>
    </row>
    <row r="1191" spans="1:7" x14ac:dyDescent="0.25">
      <c r="A1191" s="15" t="s">
        <v>1605</v>
      </c>
      <c r="B1191" s="15" t="s">
        <v>102</v>
      </c>
      <c r="C1191" s="15" t="s">
        <v>662</v>
      </c>
      <c r="D1191" s="16" t="s">
        <v>1606</v>
      </c>
      <c r="E1191" s="17">
        <v>3</v>
      </c>
      <c r="F1191" s="61">
        <v>6517</v>
      </c>
      <c r="G1191" s="18">
        <f>ROUND(E1191*F1191,2)</f>
        <v>19551</v>
      </c>
    </row>
    <row r="1192" spans="1:7" ht="45" x14ac:dyDescent="0.25">
      <c r="A1192" s="21"/>
      <c r="B1192" s="21"/>
      <c r="C1192" s="21"/>
      <c r="D1192" s="19" t="s">
        <v>1607</v>
      </c>
      <c r="E1192" s="21"/>
      <c r="F1192" s="76"/>
      <c r="G1192" s="21"/>
    </row>
    <row r="1193" spans="1:7" x14ac:dyDescent="0.25">
      <c r="A1193" s="15" t="s">
        <v>1608</v>
      </c>
      <c r="B1193" s="15" t="s">
        <v>102</v>
      </c>
      <c r="C1193" s="15" t="s">
        <v>662</v>
      </c>
      <c r="D1193" s="16" t="s">
        <v>1609</v>
      </c>
      <c r="E1193" s="17">
        <v>1</v>
      </c>
      <c r="F1193" s="61">
        <v>31459.96</v>
      </c>
      <c r="G1193" s="18">
        <f>ROUND(E1193*F1193,2)</f>
        <v>31459.96</v>
      </c>
    </row>
    <row r="1194" spans="1:7" ht="56.25" x14ac:dyDescent="0.25">
      <c r="A1194" s="21"/>
      <c r="B1194" s="21"/>
      <c r="C1194" s="21"/>
      <c r="D1194" s="19" t="s">
        <v>1610</v>
      </c>
      <c r="E1194" s="21"/>
      <c r="F1194" s="76"/>
      <c r="G1194" s="21"/>
    </row>
    <row r="1195" spans="1:7" x14ac:dyDescent="0.25">
      <c r="A1195" s="21"/>
      <c r="B1195" s="21"/>
      <c r="C1195" s="21"/>
      <c r="D1195" s="22" t="s">
        <v>1611</v>
      </c>
      <c r="E1195" s="25">
        <v>1</v>
      </c>
      <c r="F1195" s="72">
        <f>G1183+G1185+G1187+G1189+G1191+G1193</f>
        <v>268694.06</v>
      </c>
      <c r="G1195" s="12">
        <f>ROUND(F1195*E1195,2)</f>
        <v>268694.06</v>
      </c>
    </row>
    <row r="1196" spans="1:7" ht="0.95" customHeight="1" x14ac:dyDescent="0.25">
      <c r="A1196" s="23"/>
      <c r="B1196" s="23"/>
      <c r="C1196" s="23"/>
      <c r="D1196" s="24"/>
      <c r="E1196" s="23"/>
      <c r="F1196" s="75"/>
      <c r="G1196" s="23"/>
    </row>
    <row r="1197" spans="1:7" x14ac:dyDescent="0.25">
      <c r="A1197" s="9" t="s">
        <v>1612</v>
      </c>
      <c r="B1197" s="9" t="s">
        <v>96</v>
      </c>
      <c r="C1197" s="9" t="s">
        <v>97</v>
      </c>
      <c r="D1197" s="10" t="s">
        <v>1613</v>
      </c>
      <c r="E1197" s="11">
        <f>E1252</f>
        <v>1</v>
      </c>
      <c r="F1197" s="72">
        <f>F1252</f>
        <v>7093880.4000000004</v>
      </c>
      <c r="G1197" s="12">
        <f>G1252</f>
        <v>7093880.4000000004</v>
      </c>
    </row>
    <row r="1198" spans="1:7" x14ac:dyDescent="0.25">
      <c r="A1198" s="15" t="s">
        <v>1614</v>
      </c>
      <c r="B1198" s="15" t="s">
        <v>102</v>
      </c>
      <c r="C1198" s="15" t="s">
        <v>662</v>
      </c>
      <c r="D1198" s="93" t="s">
        <v>1615</v>
      </c>
      <c r="E1198" s="17">
        <v>1</v>
      </c>
      <c r="F1198" s="61">
        <v>597814.69999999995</v>
      </c>
      <c r="G1198" s="18">
        <f>ROUND(E1198*F1198,2)</f>
        <v>597814.69999999995</v>
      </c>
    </row>
    <row r="1199" spans="1:7" ht="123.75" x14ac:dyDescent="0.25">
      <c r="A1199" s="21"/>
      <c r="B1199" s="21"/>
      <c r="C1199" s="21"/>
      <c r="D1199" s="94" t="s">
        <v>1616</v>
      </c>
      <c r="E1199" s="21"/>
      <c r="F1199" s="76"/>
      <c r="G1199" s="21"/>
    </row>
    <row r="1200" spans="1:7" x14ac:dyDescent="0.25">
      <c r="A1200" s="15" t="s">
        <v>1617</v>
      </c>
      <c r="B1200" s="15" t="s">
        <v>102</v>
      </c>
      <c r="C1200" s="15" t="s">
        <v>662</v>
      </c>
      <c r="D1200" s="93" t="s">
        <v>1618</v>
      </c>
      <c r="E1200" s="17">
        <v>1</v>
      </c>
      <c r="F1200" s="61">
        <v>619972.5</v>
      </c>
      <c r="G1200" s="18">
        <f>ROUND(E1200*F1200,2)</f>
        <v>619972.5</v>
      </c>
    </row>
    <row r="1201" spans="1:7" ht="101.25" x14ac:dyDescent="0.25">
      <c r="A1201" s="21"/>
      <c r="B1201" s="21"/>
      <c r="C1201" s="21"/>
      <c r="D1201" s="94" t="s">
        <v>1619</v>
      </c>
      <c r="E1201" s="21"/>
      <c r="F1201" s="76"/>
      <c r="G1201" s="21"/>
    </row>
    <row r="1202" spans="1:7" x14ac:dyDescent="0.25">
      <c r="A1202" s="15" t="s">
        <v>1620</v>
      </c>
      <c r="B1202" s="15" t="s">
        <v>102</v>
      </c>
      <c r="C1202" s="15" t="s">
        <v>662</v>
      </c>
      <c r="D1202" s="93" t="s">
        <v>1621</v>
      </c>
      <c r="E1202" s="17">
        <v>1</v>
      </c>
      <c r="F1202" s="61">
        <v>313467.7</v>
      </c>
      <c r="G1202" s="18">
        <f>ROUND(E1202*F1202,2)</f>
        <v>313467.7</v>
      </c>
    </row>
    <row r="1203" spans="1:7" ht="101.25" x14ac:dyDescent="0.25">
      <c r="A1203" s="21"/>
      <c r="B1203" s="21"/>
      <c r="C1203" s="21"/>
      <c r="D1203" s="94" t="s">
        <v>1622</v>
      </c>
      <c r="E1203" s="21"/>
      <c r="F1203" s="76"/>
      <c r="G1203" s="21"/>
    </row>
    <row r="1204" spans="1:7" x14ac:dyDescent="0.25">
      <c r="A1204" s="15" t="s">
        <v>1623</v>
      </c>
      <c r="B1204" s="15" t="s">
        <v>102</v>
      </c>
      <c r="C1204" s="15" t="s">
        <v>662</v>
      </c>
      <c r="D1204" s="93" t="s">
        <v>1624</v>
      </c>
      <c r="E1204" s="17">
        <v>1</v>
      </c>
      <c r="F1204" s="61">
        <v>112263.9</v>
      </c>
      <c r="G1204" s="18">
        <f>ROUND(E1204*F1204,2)</f>
        <v>112263.9</v>
      </c>
    </row>
    <row r="1205" spans="1:7" ht="90" x14ac:dyDescent="0.25">
      <c r="A1205" s="21"/>
      <c r="B1205" s="21"/>
      <c r="C1205" s="21"/>
      <c r="D1205" s="94" t="s">
        <v>1625</v>
      </c>
      <c r="E1205" s="21"/>
      <c r="F1205" s="76"/>
      <c r="G1205" s="21"/>
    </row>
    <row r="1206" spans="1:7" x14ac:dyDescent="0.25">
      <c r="A1206" s="13" t="s">
        <v>1626</v>
      </c>
      <c r="B1206" s="13" t="s">
        <v>96</v>
      </c>
      <c r="C1206" s="13" t="s">
        <v>97</v>
      </c>
      <c r="D1206" s="14" t="s">
        <v>1627</v>
      </c>
      <c r="E1206" s="12">
        <f>E1217</f>
        <v>1</v>
      </c>
      <c r="F1206" s="72">
        <f>F1217</f>
        <v>1250372</v>
      </c>
      <c r="G1206" s="12">
        <f>G1217</f>
        <v>1250372</v>
      </c>
    </row>
    <row r="1207" spans="1:7" x14ac:dyDescent="0.25">
      <c r="A1207" s="15" t="s">
        <v>1628</v>
      </c>
      <c r="B1207" s="15" t="s">
        <v>102</v>
      </c>
      <c r="C1207" s="15" t="s">
        <v>111</v>
      </c>
      <c r="D1207" s="16" t="s">
        <v>1629</v>
      </c>
      <c r="E1207" s="17">
        <v>376</v>
      </c>
      <c r="F1207" s="61">
        <v>1372</v>
      </c>
      <c r="G1207" s="18">
        <f>ROUND(E1207*F1207,2)</f>
        <v>515872</v>
      </c>
    </row>
    <row r="1208" spans="1:7" ht="67.5" x14ac:dyDescent="0.25">
      <c r="A1208" s="21"/>
      <c r="B1208" s="21"/>
      <c r="C1208" s="21"/>
      <c r="D1208" s="19" t="s">
        <v>1630</v>
      </c>
      <c r="E1208" s="21"/>
      <c r="F1208" s="76"/>
      <c r="G1208" s="21"/>
    </row>
    <row r="1209" spans="1:7" x14ac:dyDescent="0.25">
      <c r="A1209" s="15" t="s">
        <v>1631</v>
      </c>
      <c r="B1209" s="15" t="s">
        <v>102</v>
      </c>
      <c r="C1209" s="15" t="s">
        <v>111</v>
      </c>
      <c r="D1209" s="16" t="s">
        <v>1632</v>
      </c>
      <c r="E1209" s="17">
        <v>26</v>
      </c>
      <c r="F1209" s="61">
        <v>1372</v>
      </c>
      <c r="G1209" s="18">
        <f>ROUND(E1209*F1209,2)</f>
        <v>35672</v>
      </c>
    </row>
    <row r="1210" spans="1:7" ht="56.25" x14ac:dyDescent="0.25">
      <c r="A1210" s="21"/>
      <c r="B1210" s="21"/>
      <c r="C1210" s="21"/>
      <c r="D1210" s="19" t="s">
        <v>1633</v>
      </c>
      <c r="E1210" s="21"/>
      <c r="F1210" s="76"/>
      <c r="G1210" s="21"/>
    </row>
    <row r="1211" spans="1:7" x14ac:dyDescent="0.25">
      <c r="A1211" s="15" t="s">
        <v>1634</v>
      </c>
      <c r="B1211" s="15" t="s">
        <v>102</v>
      </c>
      <c r="C1211" s="15" t="s">
        <v>111</v>
      </c>
      <c r="D1211" s="16" t="s">
        <v>1635</v>
      </c>
      <c r="E1211" s="17">
        <v>376</v>
      </c>
      <c r="F1211" s="61">
        <v>1372</v>
      </c>
      <c r="G1211" s="18">
        <f>ROUND(E1211*F1211,2)</f>
        <v>515872</v>
      </c>
    </row>
    <row r="1212" spans="1:7" ht="56.25" x14ac:dyDescent="0.25">
      <c r="A1212" s="21"/>
      <c r="B1212" s="21"/>
      <c r="C1212" s="21"/>
      <c r="D1212" s="19" t="s">
        <v>1636</v>
      </c>
      <c r="E1212" s="21"/>
      <c r="F1212" s="76"/>
      <c r="G1212" s="21"/>
    </row>
    <row r="1213" spans="1:7" x14ac:dyDescent="0.25">
      <c r="A1213" s="15" t="s">
        <v>1637</v>
      </c>
      <c r="B1213" s="15" t="s">
        <v>102</v>
      </c>
      <c r="C1213" s="15" t="s">
        <v>111</v>
      </c>
      <c r="D1213" s="16" t="s">
        <v>1638</v>
      </c>
      <c r="E1213" s="17">
        <v>91</v>
      </c>
      <c r="F1213" s="61">
        <v>1372</v>
      </c>
      <c r="G1213" s="18">
        <f>ROUND(E1213*F1213,2)</f>
        <v>124852</v>
      </c>
    </row>
    <row r="1214" spans="1:7" ht="67.5" x14ac:dyDescent="0.25">
      <c r="A1214" s="21"/>
      <c r="B1214" s="21"/>
      <c r="C1214" s="21"/>
      <c r="D1214" s="19" t="s">
        <v>1639</v>
      </c>
      <c r="E1214" s="21"/>
      <c r="F1214" s="76"/>
      <c r="G1214" s="21"/>
    </row>
    <row r="1215" spans="1:7" x14ac:dyDescent="0.25">
      <c r="A1215" s="15" t="s">
        <v>1640</v>
      </c>
      <c r="B1215" s="15" t="s">
        <v>102</v>
      </c>
      <c r="C1215" s="15" t="s">
        <v>111</v>
      </c>
      <c r="D1215" s="16" t="s">
        <v>1641</v>
      </c>
      <c r="E1215" s="17">
        <v>27</v>
      </c>
      <c r="F1215" s="61">
        <v>2152</v>
      </c>
      <c r="G1215" s="18">
        <f>ROUND(E1215*F1215,2)</f>
        <v>58104</v>
      </c>
    </row>
    <row r="1216" spans="1:7" ht="33.75" x14ac:dyDescent="0.25">
      <c r="A1216" s="21"/>
      <c r="B1216" s="21"/>
      <c r="C1216" s="21"/>
      <c r="D1216" s="19" t="s">
        <v>1642</v>
      </c>
      <c r="E1216" s="21"/>
      <c r="F1216" s="76"/>
      <c r="G1216" s="21"/>
    </row>
    <row r="1217" spans="1:7" x14ac:dyDescent="0.25">
      <c r="A1217" s="21"/>
      <c r="B1217" s="21"/>
      <c r="C1217" s="21"/>
      <c r="D1217" s="22" t="s">
        <v>1643</v>
      </c>
      <c r="E1217" s="17">
        <v>1</v>
      </c>
      <c r="F1217" s="72">
        <f>G1207+G1209+G1211+G1213+G1215</f>
        <v>1250372</v>
      </c>
      <c r="G1217" s="12">
        <f>ROUND(F1217*E1217,2)</f>
        <v>1250372</v>
      </c>
    </row>
    <row r="1218" spans="1:7" ht="0.95" customHeight="1" x14ac:dyDescent="0.25">
      <c r="A1218" s="23"/>
      <c r="B1218" s="23"/>
      <c r="C1218" s="23"/>
      <c r="D1218" s="24"/>
      <c r="E1218" s="23"/>
      <c r="F1218" s="75"/>
      <c r="G1218" s="23"/>
    </row>
    <row r="1219" spans="1:7" x14ac:dyDescent="0.25">
      <c r="A1219" s="13" t="s">
        <v>1644</v>
      </c>
      <c r="B1219" s="13" t="s">
        <v>96</v>
      </c>
      <c r="C1219" s="13" t="s">
        <v>97</v>
      </c>
      <c r="D1219" s="14" t="s">
        <v>1645</v>
      </c>
      <c r="E1219" s="12">
        <f>E1222</f>
        <v>1</v>
      </c>
      <c r="F1219" s="72">
        <f>F1222</f>
        <v>5589.13</v>
      </c>
      <c r="G1219" s="12">
        <f>G1222</f>
        <v>5589.13</v>
      </c>
    </row>
    <row r="1220" spans="1:7" x14ac:dyDescent="0.25">
      <c r="A1220" s="15" t="s">
        <v>1646</v>
      </c>
      <c r="B1220" s="15" t="s">
        <v>102</v>
      </c>
      <c r="C1220" s="15" t="s">
        <v>111</v>
      </c>
      <c r="D1220" s="16" t="s">
        <v>1647</v>
      </c>
      <c r="E1220" s="17">
        <v>38</v>
      </c>
      <c r="F1220" s="61">
        <v>5589.13</v>
      </c>
      <c r="G1220" s="18">
        <f>ROUND(E1220*F1220,2)</f>
        <v>212386.94</v>
      </c>
    </row>
    <row r="1221" spans="1:7" ht="56.25" x14ac:dyDescent="0.25">
      <c r="A1221" s="21"/>
      <c r="B1221" s="21"/>
      <c r="C1221" s="21"/>
      <c r="D1221" s="19" t="s">
        <v>1648</v>
      </c>
      <c r="E1221" s="21"/>
      <c r="F1221" s="76"/>
      <c r="G1221" s="21"/>
    </row>
    <row r="1222" spans="1:7" x14ac:dyDescent="0.25">
      <c r="A1222" s="21"/>
      <c r="B1222" s="21"/>
      <c r="C1222" s="21"/>
      <c r="D1222" s="22" t="s">
        <v>1649</v>
      </c>
      <c r="E1222" s="17">
        <v>1</v>
      </c>
      <c r="F1222" s="72">
        <f>F1220</f>
        <v>5589.13</v>
      </c>
      <c r="G1222" s="12">
        <f>ROUND(F1222*E1222,2)</f>
        <v>5589.13</v>
      </c>
    </row>
    <row r="1223" spans="1:7" ht="0.95" customHeight="1" x14ac:dyDescent="0.25">
      <c r="A1223" s="23"/>
      <c r="B1223" s="23"/>
      <c r="C1223" s="23"/>
      <c r="D1223" s="24"/>
      <c r="E1223" s="23"/>
      <c r="F1223" s="75"/>
      <c r="G1223" s="23"/>
    </row>
    <row r="1224" spans="1:7" x14ac:dyDescent="0.25">
      <c r="A1224" s="13" t="s">
        <v>1650</v>
      </c>
      <c r="B1224" s="13" t="s">
        <v>96</v>
      </c>
      <c r="C1224" s="13" t="s">
        <v>97</v>
      </c>
      <c r="D1224" s="14" t="s">
        <v>1651</v>
      </c>
      <c r="E1224" s="12">
        <f>E1237</f>
        <v>1</v>
      </c>
      <c r="F1224" s="72">
        <f>F1237</f>
        <v>613405</v>
      </c>
      <c r="G1224" s="12">
        <f>G1237</f>
        <v>613405</v>
      </c>
    </row>
    <row r="1225" spans="1:7" x14ac:dyDescent="0.25">
      <c r="A1225" s="15" t="s">
        <v>1652</v>
      </c>
      <c r="B1225" s="15" t="s">
        <v>102</v>
      </c>
      <c r="C1225" s="15" t="s">
        <v>159</v>
      </c>
      <c r="D1225" s="16" t="s">
        <v>1653</v>
      </c>
      <c r="E1225" s="17">
        <v>1200</v>
      </c>
      <c r="F1225" s="61">
        <v>76.78</v>
      </c>
      <c r="G1225" s="18">
        <f>ROUND(E1225*F1225,2)</f>
        <v>92136</v>
      </c>
    </row>
    <row r="1226" spans="1:7" ht="45" x14ac:dyDescent="0.25">
      <c r="A1226" s="21"/>
      <c r="B1226" s="21"/>
      <c r="C1226" s="21"/>
      <c r="D1226" s="19" t="s">
        <v>1654</v>
      </c>
      <c r="E1226" s="21"/>
      <c r="F1226" s="76"/>
      <c r="G1226" s="21"/>
    </row>
    <row r="1227" spans="1:7" x14ac:dyDescent="0.25">
      <c r="A1227" s="15" t="s">
        <v>1655</v>
      </c>
      <c r="B1227" s="15" t="s">
        <v>102</v>
      </c>
      <c r="C1227" s="15" t="s">
        <v>159</v>
      </c>
      <c r="D1227" s="16" t="s">
        <v>1656</v>
      </c>
      <c r="E1227" s="17">
        <v>2500</v>
      </c>
      <c r="F1227" s="61">
        <v>89.8</v>
      </c>
      <c r="G1227" s="18">
        <f>ROUND(E1227*F1227,2)</f>
        <v>224500</v>
      </c>
    </row>
    <row r="1228" spans="1:7" ht="33.75" x14ac:dyDescent="0.25">
      <c r="A1228" s="21"/>
      <c r="B1228" s="21"/>
      <c r="C1228" s="21"/>
      <c r="D1228" s="19" t="s">
        <v>1657</v>
      </c>
      <c r="E1228" s="21"/>
      <c r="F1228" s="76"/>
      <c r="G1228" s="21"/>
    </row>
    <row r="1229" spans="1:7" x14ac:dyDescent="0.25">
      <c r="A1229" s="15" t="s">
        <v>1658</v>
      </c>
      <c r="B1229" s="15" t="s">
        <v>102</v>
      </c>
      <c r="C1229" s="15" t="s">
        <v>159</v>
      </c>
      <c r="D1229" s="16" t="s">
        <v>1659</v>
      </c>
      <c r="E1229" s="17">
        <v>850</v>
      </c>
      <c r="F1229" s="61">
        <v>124.63</v>
      </c>
      <c r="G1229" s="18">
        <f>ROUND(E1229*F1229,2)</f>
        <v>105935.5</v>
      </c>
    </row>
    <row r="1230" spans="1:7" ht="33.75" x14ac:dyDescent="0.25">
      <c r="A1230" s="21"/>
      <c r="B1230" s="21"/>
      <c r="C1230" s="21"/>
      <c r="D1230" s="19" t="s">
        <v>1660</v>
      </c>
      <c r="E1230" s="21"/>
      <c r="F1230" s="76"/>
      <c r="G1230" s="21"/>
    </row>
    <row r="1231" spans="1:7" x14ac:dyDescent="0.25">
      <c r="A1231" s="15" t="s">
        <v>1661</v>
      </c>
      <c r="B1231" s="15" t="s">
        <v>102</v>
      </c>
      <c r="C1231" s="15" t="s">
        <v>159</v>
      </c>
      <c r="D1231" s="16" t="s">
        <v>1662</v>
      </c>
      <c r="E1231" s="17">
        <v>450</v>
      </c>
      <c r="F1231" s="61">
        <v>190.71</v>
      </c>
      <c r="G1231" s="18">
        <f>ROUND(E1231*F1231,2)</f>
        <v>85819.5</v>
      </c>
    </row>
    <row r="1232" spans="1:7" ht="33.75" x14ac:dyDescent="0.25">
      <c r="A1232" s="21"/>
      <c r="B1232" s="21"/>
      <c r="C1232" s="21"/>
      <c r="D1232" s="19" t="s">
        <v>1663</v>
      </c>
      <c r="E1232" s="21"/>
      <c r="F1232" s="76"/>
      <c r="G1232" s="21"/>
    </row>
    <row r="1233" spans="1:7" x14ac:dyDescent="0.25">
      <c r="A1233" s="15" t="s">
        <v>1664</v>
      </c>
      <c r="B1233" s="15" t="s">
        <v>102</v>
      </c>
      <c r="C1233" s="15" t="s">
        <v>159</v>
      </c>
      <c r="D1233" s="16" t="s">
        <v>1665</v>
      </c>
      <c r="E1233" s="17">
        <v>260</v>
      </c>
      <c r="F1233" s="61">
        <v>191.65</v>
      </c>
      <c r="G1233" s="18">
        <f>ROUND(E1233*F1233,2)</f>
        <v>49829</v>
      </c>
    </row>
    <row r="1234" spans="1:7" ht="33.75" x14ac:dyDescent="0.25">
      <c r="A1234" s="21"/>
      <c r="B1234" s="21"/>
      <c r="C1234" s="21"/>
      <c r="D1234" s="19" t="s">
        <v>1666</v>
      </c>
      <c r="E1234" s="21"/>
      <c r="F1234" s="76"/>
      <c r="G1234" s="21"/>
    </row>
    <row r="1235" spans="1:7" x14ac:dyDescent="0.25">
      <c r="A1235" s="15" t="s">
        <v>1667</v>
      </c>
      <c r="B1235" s="15" t="s">
        <v>102</v>
      </c>
      <c r="C1235" s="15" t="s">
        <v>159</v>
      </c>
      <c r="D1235" s="16" t="s">
        <v>1668</v>
      </c>
      <c r="E1235" s="17">
        <v>260</v>
      </c>
      <c r="F1235" s="61">
        <v>212.25</v>
      </c>
      <c r="G1235" s="18">
        <f>ROUND(E1235*F1235,2)</f>
        <v>55185</v>
      </c>
    </row>
    <row r="1236" spans="1:7" ht="33.75" x14ac:dyDescent="0.25">
      <c r="A1236" s="21"/>
      <c r="B1236" s="21"/>
      <c r="C1236" s="21"/>
      <c r="D1236" s="19" t="s">
        <v>1669</v>
      </c>
      <c r="E1236" s="21"/>
      <c r="F1236" s="76"/>
      <c r="G1236" s="21"/>
    </row>
    <row r="1237" spans="1:7" x14ac:dyDescent="0.25">
      <c r="A1237" s="21"/>
      <c r="B1237" s="21"/>
      <c r="C1237" s="21"/>
      <c r="D1237" s="22" t="s">
        <v>1670</v>
      </c>
      <c r="E1237" s="17">
        <v>1</v>
      </c>
      <c r="F1237" s="72">
        <f>G1225+G1227+G1229+G1231+G1233+G1235</f>
        <v>613405</v>
      </c>
      <c r="G1237" s="12">
        <f>ROUND(F1237*E1237,2)</f>
        <v>613405</v>
      </c>
    </row>
    <row r="1238" spans="1:7" ht="0.95" customHeight="1" x14ac:dyDescent="0.25">
      <c r="A1238" s="23"/>
      <c r="B1238" s="23"/>
      <c r="C1238" s="23"/>
      <c r="D1238" s="24"/>
      <c r="E1238" s="23"/>
      <c r="F1238" s="75"/>
      <c r="G1238" s="23"/>
    </row>
    <row r="1239" spans="1:7" x14ac:dyDescent="0.25">
      <c r="A1239" s="13" t="s">
        <v>1671</v>
      </c>
      <c r="B1239" s="13" t="s">
        <v>96</v>
      </c>
      <c r="C1239" s="13" t="s">
        <v>97</v>
      </c>
      <c r="D1239" s="14" t="s">
        <v>1672</v>
      </c>
      <c r="E1239" s="12">
        <v>1</v>
      </c>
      <c r="F1239" s="72">
        <f>F1250</f>
        <v>3580995.47</v>
      </c>
      <c r="G1239" s="12">
        <f>G1250</f>
        <v>3580995.47</v>
      </c>
    </row>
    <row r="1240" spans="1:7" x14ac:dyDescent="0.25">
      <c r="A1240" s="15" t="s">
        <v>1673</v>
      </c>
      <c r="B1240" s="15" t="s">
        <v>102</v>
      </c>
      <c r="C1240" s="15" t="s">
        <v>111</v>
      </c>
      <c r="D1240" s="93" t="s">
        <v>1674</v>
      </c>
      <c r="E1240" s="17">
        <v>242</v>
      </c>
      <c r="F1240" s="61">
        <v>12105.5</v>
      </c>
      <c r="G1240" s="18">
        <f>ROUND(E1240*F1240,2)</f>
        <v>2929531</v>
      </c>
    </row>
    <row r="1241" spans="1:7" ht="247.5" x14ac:dyDescent="0.25">
      <c r="A1241" s="21"/>
      <c r="B1241" s="21"/>
      <c r="C1241" s="21"/>
      <c r="D1241" s="94" t="s">
        <v>1675</v>
      </c>
      <c r="E1241" s="21"/>
      <c r="F1241" s="76"/>
      <c r="G1241" s="21"/>
    </row>
    <row r="1242" spans="1:7" x14ac:dyDescent="0.25">
      <c r="A1242" s="15" t="s">
        <v>1676</v>
      </c>
      <c r="B1242" s="15" t="s">
        <v>102</v>
      </c>
      <c r="C1242" s="15" t="s">
        <v>111</v>
      </c>
      <c r="D1242" s="93" t="s">
        <v>1677</v>
      </c>
      <c r="E1242" s="17">
        <v>9</v>
      </c>
      <c r="F1242" s="61">
        <v>21625.26</v>
      </c>
      <c r="G1242" s="18">
        <f>ROUND(E1242*F1242,2)</f>
        <v>194627.34</v>
      </c>
    </row>
    <row r="1243" spans="1:7" ht="247.5" x14ac:dyDescent="0.25">
      <c r="A1243" s="21"/>
      <c r="B1243" s="21"/>
      <c r="C1243" s="21"/>
      <c r="D1243" s="94" t="s">
        <v>1678</v>
      </c>
      <c r="E1243" s="21"/>
      <c r="F1243" s="76"/>
      <c r="G1243" s="21"/>
    </row>
    <row r="1244" spans="1:7" x14ac:dyDescent="0.25">
      <c r="A1244" s="15" t="s">
        <v>1679</v>
      </c>
      <c r="B1244" s="15" t="s">
        <v>102</v>
      </c>
      <c r="C1244" s="15" t="s">
        <v>111</v>
      </c>
      <c r="D1244" s="93" t="s">
        <v>1680</v>
      </c>
      <c r="E1244" s="17">
        <v>2</v>
      </c>
      <c r="F1244" s="61">
        <v>33243.56</v>
      </c>
      <c r="G1244" s="18">
        <f>ROUND(E1244*F1244,2)</f>
        <v>66487.12</v>
      </c>
    </row>
    <row r="1245" spans="1:7" ht="247.5" x14ac:dyDescent="0.25">
      <c r="A1245" s="21"/>
      <c r="B1245" s="21"/>
      <c r="C1245" s="21"/>
      <c r="D1245" s="94" t="s">
        <v>1681</v>
      </c>
      <c r="E1245" s="21"/>
      <c r="F1245" s="76"/>
      <c r="G1245" s="21"/>
    </row>
    <row r="1246" spans="1:7" x14ac:dyDescent="0.25">
      <c r="A1246" s="15" t="s">
        <v>1682</v>
      </c>
      <c r="B1246" s="15" t="s">
        <v>102</v>
      </c>
      <c r="C1246" s="15" t="s">
        <v>111</v>
      </c>
      <c r="D1246" s="93" t="s">
        <v>1683</v>
      </c>
      <c r="E1246" s="17">
        <v>15</v>
      </c>
      <c r="F1246" s="61">
        <v>13309.43</v>
      </c>
      <c r="G1246" s="18">
        <f>ROUND(E1246*F1246,2)</f>
        <v>199641.45</v>
      </c>
    </row>
    <row r="1247" spans="1:7" ht="270" x14ac:dyDescent="0.25">
      <c r="A1247" s="21"/>
      <c r="B1247" s="21"/>
      <c r="C1247" s="21"/>
      <c r="D1247" s="94" t="s">
        <v>1684</v>
      </c>
      <c r="E1247" s="21"/>
      <c r="F1247" s="76"/>
      <c r="G1247" s="21"/>
    </row>
    <row r="1248" spans="1:7" x14ac:dyDescent="0.25">
      <c r="A1248" s="15" t="s">
        <v>1685</v>
      </c>
      <c r="B1248" s="15" t="s">
        <v>102</v>
      </c>
      <c r="C1248" s="15" t="s">
        <v>111</v>
      </c>
      <c r="D1248" s="93" t="s">
        <v>1686</v>
      </c>
      <c r="E1248" s="17">
        <v>14</v>
      </c>
      <c r="F1248" s="61">
        <v>13622.04</v>
      </c>
      <c r="G1248" s="18">
        <f>ROUND(E1248*F1248,2)</f>
        <v>190708.56</v>
      </c>
    </row>
    <row r="1249" spans="1:7" ht="281.25" x14ac:dyDescent="0.25">
      <c r="A1249" s="21"/>
      <c r="B1249" s="21"/>
      <c r="C1249" s="21"/>
      <c r="D1249" s="94" t="s">
        <v>1687</v>
      </c>
      <c r="E1249" s="21"/>
      <c r="F1249" s="76"/>
      <c r="G1249" s="21"/>
    </row>
    <row r="1250" spans="1:7" x14ac:dyDescent="0.25">
      <c r="A1250" s="21"/>
      <c r="B1250" s="21"/>
      <c r="C1250" s="21"/>
      <c r="D1250" s="22" t="s">
        <v>1688</v>
      </c>
      <c r="E1250" s="17">
        <v>1</v>
      </c>
      <c r="F1250" s="72">
        <f>G1240+G1242+G1244+G1246+G1248</f>
        <v>3580995.47</v>
      </c>
      <c r="G1250" s="12">
        <f>ROUND(F1250*E1250,2)</f>
        <v>3580995.47</v>
      </c>
    </row>
    <row r="1251" spans="1:7" ht="0.95" customHeight="1" x14ac:dyDescent="0.25">
      <c r="A1251" s="23"/>
      <c r="B1251" s="23"/>
      <c r="C1251" s="23"/>
      <c r="D1251" s="24"/>
      <c r="E1251" s="23"/>
      <c r="F1251" s="75"/>
      <c r="G1251" s="23"/>
    </row>
    <row r="1252" spans="1:7" x14ac:dyDescent="0.25">
      <c r="A1252" s="21"/>
      <c r="B1252" s="21"/>
      <c r="C1252" s="21"/>
      <c r="D1252" s="22" t="s">
        <v>1689</v>
      </c>
      <c r="E1252" s="25">
        <v>1</v>
      </c>
      <c r="F1252" s="72">
        <f>G1198+G1200+G1202+G1204+G1217+G1222+G1237+G1250</f>
        <v>7093880.4000000004</v>
      </c>
      <c r="G1252" s="12">
        <f>ROUND(F1252*E1252,2)</f>
        <v>7093880.4000000004</v>
      </c>
    </row>
    <row r="1253" spans="1:7" ht="0.95" customHeight="1" x14ac:dyDescent="0.25">
      <c r="A1253" s="23"/>
      <c r="B1253" s="23"/>
      <c r="C1253" s="23"/>
      <c r="D1253" s="24"/>
      <c r="E1253" s="23"/>
      <c r="F1253" s="75"/>
      <c r="G1253" s="23"/>
    </row>
    <row r="1254" spans="1:7" x14ac:dyDescent="0.25">
      <c r="A1254" s="9" t="s">
        <v>1690</v>
      </c>
      <c r="B1254" s="9" t="s">
        <v>96</v>
      </c>
      <c r="C1254" s="9" t="s">
        <v>97</v>
      </c>
      <c r="D1254" s="10" t="s">
        <v>1691</v>
      </c>
      <c r="E1254" s="11">
        <f>E1311</f>
        <v>1</v>
      </c>
      <c r="F1254" s="72">
        <f>F1311</f>
        <v>4953458.9499999993</v>
      </c>
      <c r="G1254" s="12">
        <f>G1311</f>
        <v>4953458.95</v>
      </c>
    </row>
    <row r="1255" spans="1:7" x14ac:dyDescent="0.25">
      <c r="A1255" s="13" t="s">
        <v>1692</v>
      </c>
      <c r="B1255" s="13" t="s">
        <v>96</v>
      </c>
      <c r="C1255" s="13" t="s">
        <v>97</v>
      </c>
      <c r="D1255" s="14" t="s">
        <v>100</v>
      </c>
      <c r="E1255" s="12">
        <f>E1264</f>
        <v>1</v>
      </c>
      <c r="F1255" s="72">
        <f>F1264</f>
        <v>320059.33999999997</v>
      </c>
      <c r="G1255" s="12">
        <f>G1264</f>
        <v>320059.33999999997</v>
      </c>
    </row>
    <row r="1256" spans="1:7" x14ac:dyDescent="0.25">
      <c r="A1256" s="15" t="s">
        <v>1693</v>
      </c>
      <c r="B1256" s="15" t="s">
        <v>102</v>
      </c>
      <c r="C1256" s="15" t="s">
        <v>103</v>
      </c>
      <c r="D1256" s="16" t="s">
        <v>1694</v>
      </c>
      <c r="E1256" s="17">
        <v>1</v>
      </c>
      <c r="F1256" s="61">
        <v>40171.339999999997</v>
      </c>
      <c r="G1256" s="18">
        <f>ROUND(E1256*F1256,2)</f>
        <v>40171.339999999997</v>
      </c>
    </row>
    <row r="1257" spans="1:7" ht="56.25" x14ac:dyDescent="0.25">
      <c r="A1257" s="21"/>
      <c r="B1257" s="21"/>
      <c r="C1257" s="21"/>
      <c r="D1257" s="19" t="s">
        <v>1695</v>
      </c>
      <c r="E1257" s="21"/>
      <c r="F1257" s="76"/>
      <c r="G1257" s="21"/>
    </row>
    <row r="1258" spans="1:7" x14ac:dyDescent="0.25">
      <c r="A1258" s="15" t="s">
        <v>1696</v>
      </c>
      <c r="B1258" s="15" t="s">
        <v>102</v>
      </c>
      <c r="C1258" s="15" t="s">
        <v>103</v>
      </c>
      <c r="D1258" s="16" t="s">
        <v>1697</v>
      </c>
      <c r="E1258" s="17">
        <v>1</v>
      </c>
      <c r="F1258" s="61">
        <v>205800</v>
      </c>
      <c r="G1258" s="18">
        <f>ROUND(E1258*F1258,2)</f>
        <v>205800</v>
      </c>
    </row>
    <row r="1259" spans="1:7" ht="56.25" x14ac:dyDescent="0.25">
      <c r="A1259" s="21"/>
      <c r="B1259" s="21"/>
      <c r="C1259" s="21"/>
      <c r="D1259" s="19" t="s">
        <v>1698</v>
      </c>
      <c r="E1259" s="21"/>
      <c r="F1259" s="76"/>
      <c r="G1259" s="21"/>
    </row>
    <row r="1260" spans="1:7" x14ac:dyDescent="0.25">
      <c r="A1260" s="15" t="s">
        <v>1699</v>
      </c>
      <c r="B1260" s="15" t="s">
        <v>102</v>
      </c>
      <c r="C1260" s="15" t="s">
        <v>662</v>
      </c>
      <c r="D1260" s="16" t="s">
        <v>1700</v>
      </c>
      <c r="E1260" s="17">
        <v>3</v>
      </c>
      <c r="F1260" s="61">
        <v>6860</v>
      </c>
      <c r="G1260" s="18">
        <f>ROUND(E1260*F1260,2)</f>
        <v>20580</v>
      </c>
    </row>
    <row r="1261" spans="1:7" ht="78.75" x14ac:dyDescent="0.25">
      <c r="A1261" s="21"/>
      <c r="B1261" s="21"/>
      <c r="C1261" s="21"/>
      <c r="D1261" s="19" t="s">
        <v>1701</v>
      </c>
      <c r="E1261" s="21"/>
      <c r="F1261" s="76"/>
      <c r="G1261" s="21"/>
    </row>
    <row r="1262" spans="1:7" x14ac:dyDescent="0.25">
      <c r="A1262" s="15" t="s">
        <v>1702</v>
      </c>
      <c r="B1262" s="15" t="s">
        <v>102</v>
      </c>
      <c r="C1262" s="15" t="s">
        <v>662</v>
      </c>
      <c r="D1262" s="16" t="s">
        <v>1703</v>
      </c>
      <c r="E1262" s="17">
        <v>3</v>
      </c>
      <c r="F1262" s="61">
        <v>17836</v>
      </c>
      <c r="G1262" s="18">
        <f>ROUND(E1262*F1262,2)</f>
        <v>53508</v>
      </c>
    </row>
    <row r="1263" spans="1:7" ht="45" x14ac:dyDescent="0.25">
      <c r="A1263" s="21"/>
      <c r="B1263" s="21"/>
      <c r="C1263" s="21"/>
      <c r="D1263" s="19" t="s">
        <v>1704</v>
      </c>
      <c r="E1263" s="21"/>
      <c r="F1263" s="76"/>
      <c r="G1263" s="21"/>
    </row>
    <row r="1264" spans="1:7" x14ac:dyDescent="0.25">
      <c r="A1264" s="21"/>
      <c r="B1264" s="21"/>
      <c r="C1264" s="21"/>
      <c r="D1264" s="22" t="s">
        <v>1705</v>
      </c>
      <c r="E1264" s="17">
        <v>1</v>
      </c>
      <c r="F1264" s="83">
        <f>G1264</f>
        <v>320059.33999999997</v>
      </c>
      <c r="G1264" s="12">
        <f>SUM(G1256:G1262)</f>
        <v>320059.33999999997</v>
      </c>
    </row>
    <row r="1265" spans="1:7" ht="0.95" customHeight="1" x14ac:dyDescent="0.25">
      <c r="A1265" s="23"/>
      <c r="B1265" s="23"/>
      <c r="C1265" s="23"/>
      <c r="D1265" s="24"/>
      <c r="E1265" s="23"/>
      <c r="F1265" s="76"/>
      <c r="G1265" s="23"/>
    </row>
    <row r="1266" spans="1:7" x14ac:dyDescent="0.25">
      <c r="A1266" s="13" t="s">
        <v>1706</v>
      </c>
      <c r="B1266" s="13" t="s">
        <v>96</v>
      </c>
      <c r="C1266" s="13" t="s">
        <v>97</v>
      </c>
      <c r="D1266" s="14" t="s">
        <v>982</v>
      </c>
      <c r="E1266" s="12">
        <f>E1281</f>
        <v>1</v>
      </c>
      <c r="F1266" s="12">
        <f>F1281</f>
        <v>395742.77</v>
      </c>
      <c r="G1266" s="12">
        <f>G1281</f>
        <v>395742.77</v>
      </c>
    </row>
    <row r="1267" spans="1:7" x14ac:dyDescent="0.25">
      <c r="A1267" s="15" t="s">
        <v>1707</v>
      </c>
      <c r="B1267" s="15" t="s">
        <v>102</v>
      </c>
      <c r="C1267" s="15" t="s">
        <v>111</v>
      </c>
      <c r="D1267" s="93" t="s">
        <v>1708</v>
      </c>
      <c r="E1267" s="17">
        <v>1</v>
      </c>
      <c r="F1267" s="61">
        <v>40171.339999999997</v>
      </c>
      <c r="G1267" s="18">
        <f>ROUND(E1267*F1267,2)</f>
        <v>40171.339999999997</v>
      </c>
    </row>
    <row r="1268" spans="1:7" ht="101.25" x14ac:dyDescent="0.25">
      <c r="A1268" s="21"/>
      <c r="B1268" s="21"/>
      <c r="C1268" s="21"/>
      <c r="D1268" s="94" t="s">
        <v>1709</v>
      </c>
      <c r="E1268" s="21"/>
      <c r="F1268" s="76"/>
      <c r="G1268" s="21"/>
    </row>
    <row r="1269" spans="1:7" x14ac:dyDescent="0.25">
      <c r="A1269" s="15" t="s">
        <v>1710</v>
      </c>
      <c r="B1269" s="15" t="s">
        <v>102</v>
      </c>
      <c r="C1269" s="15" t="s">
        <v>111</v>
      </c>
      <c r="D1269" s="93" t="s">
        <v>1711</v>
      </c>
      <c r="E1269" s="17">
        <v>1</v>
      </c>
      <c r="F1269" s="61">
        <v>80146.34</v>
      </c>
      <c r="G1269" s="18">
        <f>ROUND(E1269*F1269,2)</f>
        <v>80146.34</v>
      </c>
    </row>
    <row r="1270" spans="1:7" ht="67.5" x14ac:dyDescent="0.25">
      <c r="A1270" s="21"/>
      <c r="B1270" s="21"/>
      <c r="C1270" s="21"/>
      <c r="D1270" s="94" t="s">
        <v>1712</v>
      </c>
      <c r="E1270" s="21"/>
      <c r="F1270" s="76"/>
      <c r="G1270" s="21"/>
    </row>
    <row r="1271" spans="1:7" x14ac:dyDescent="0.25">
      <c r="A1271" s="15" t="s">
        <v>1713</v>
      </c>
      <c r="B1271" s="15" t="s">
        <v>102</v>
      </c>
      <c r="C1271" s="15" t="s">
        <v>111</v>
      </c>
      <c r="D1271" s="93" t="s">
        <v>1714</v>
      </c>
      <c r="E1271" s="17">
        <v>1</v>
      </c>
      <c r="F1271" s="61">
        <v>176460.67</v>
      </c>
      <c r="G1271" s="18">
        <f>ROUND(E1271*F1271,2)</f>
        <v>176460.67</v>
      </c>
    </row>
    <row r="1272" spans="1:7" ht="409.5" x14ac:dyDescent="0.25">
      <c r="A1272" s="21"/>
      <c r="B1272" s="21"/>
      <c r="C1272" s="21"/>
      <c r="D1272" s="94" t="s">
        <v>1715</v>
      </c>
      <c r="E1272" s="21"/>
      <c r="F1272" s="76"/>
      <c r="G1272" s="21"/>
    </row>
    <row r="1273" spans="1:7" x14ac:dyDescent="0.25">
      <c r="A1273" s="15" t="s">
        <v>1716</v>
      </c>
      <c r="B1273" s="15" t="s">
        <v>102</v>
      </c>
      <c r="C1273" s="15" t="s">
        <v>111</v>
      </c>
      <c r="D1273" s="16" t="s">
        <v>1717</v>
      </c>
      <c r="E1273" s="17">
        <v>2</v>
      </c>
      <c r="F1273" s="61">
        <v>25619.7</v>
      </c>
      <c r="G1273" s="18">
        <f>ROUND(E1273*F1273,2)</f>
        <v>51239.4</v>
      </c>
    </row>
    <row r="1274" spans="1:7" ht="101.25" x14ac:dyDescent="0.25">
      <c r="A1274" s="21"/>
      <c r="B1274" s="21"/>
      <c r="C1274" s="21"/>
      <c r="D1274" s="19" t="s">
        <v>1718</v>
      </c>
      <c r="E1274" s="21"/>
      <c r="F1274" s="76"/>
      <c r="G1274" s="21"/>
    </row>
    <row r="1275" spans="1:7" x14ac:dyDescent="0.25">
      <c r="A1275" s="15" t="s">
        <v>1719</v>
      </c>
      <c r="B1275" s="15" t="s">
        <v>102</v>
      </c>
      <c r="C1275" s="15" t="s">
        <v>111</v>
      </c>
      <c r="D1275" s="16" t="s">
        <v>1720</v>
      </c>
      <c r="E1275" s="17">
        <v>1</v>
      </c>
      <c r="F1275" s="61">
        <v>22253.84</v>
      </c>
      <c r="G1275" s="18">
        <f>ROUND(E1275*F1275,2)</f>
        <v>22253.84</v>
      </c>
    </row>
    <row r="1276" spans="1:7" ht="101.25" x14ac:dyDescent="0.25">
      <c r="A1276" s="21"/>
      <c r="B1276" s="21"/>
      <c r="C1276" s="21"/>
      <c r="D1276" s="19" t="s">
        <v>1721</v>
      </c>
      <c r="E1276" s="21"/>
      <c r="F1276" s="76"/>
      <c r="G1276" s="21"/>
    </row>
    <row r="1277" spans="1:7" x14ac:dyDescent="0.25">
      <c r="A1277" s="15" t="s">
        <v>1722</v>
      </c>
      <c r="B1277" s="15" t="s">
        <v>102</v>
      </c>
      <c r="C1277" s="15" t="s">
        <v>111</v>
      </c>
      <c r="D1277" s="16" t="s">
        <v>1723</v>
      </c>
      <c r="E1277" s="17">
        <v>1</v>
      </c>
      <c r="F1277" s="61">
        <v>8478.9599999999991</v>
      </c>
      <c r="G1277" s="18">
        <f>ROUND(E1277*F1277,2)</f>
        <v>8478.9599999999991</v>
      </c>
    </row>
    <row r="1278" spans="1:7" ht="67.5" x14ac:dyDescent="0.25">
      <c r="A1278" s="21"/>
      <c r="B1278" s="21"/>
      <c r="C1278" s="21"/>
      <c r="D1278" s="19" t="s">
        <v>1724</v>
      </c>
      <c r="E1278" s="21"/>
      <c r="F1278" s="76"/>
      <c r="G1278" s="21"/>
    </row>
    <row r="1279" spans="1:7" x14ac:dyDescent="0.25">
      <c r="A1279" s="15" t="s">
        <v>1725</v>
      </c>
      <c r="B1279" s="15" t="s">
        <v>102</v>
      </c>
      <c r="C1279" s="15" t="s">
        <v>111</v>
      </c>
      <c r="D1279" s="16" t="s">
        <v>1726</v>
      </c>
      <c r="E1279" s="17">
        <v>1</v>
      </c>
      <c r="F1279" s="61">
        <v>16992.22</v>
      </c>
      <c r="G1279" s="18">
        <f>ROUND(E1279*F1279,2)</f>
        <v>16992.22</v>
      </c>
    </row>
    <row r="1280" spans="1:7" ht="45" x14ac:dyDescent="0.25">
      <c r="A1280" s="21"/>
      <c r="B1280" s="21"/>
      <c r="C1280" s="21"/>
      <c r="D1280" s="19" t="s">
        <v>1727</v>
      </c>
      <c r="E1280" s="21"/>
      <c r="F1280" s="76"/>
      <c r="G1280" s="21"/>
    </row>
    <row r="1281" spans="1:7" x14ac:dyDescent="0.25">
      <c r="A1281" s="21"/>
      <c r="B1281" s="21"/>
      <c r="C1281" s="21"/>
      <c r="D1281" s="22" t="s">
        <v>1728</v>
      </c>
      <c r="E1281" s="17">
        <v>1</v>
      </c>
      <c r="F1281" s="72">
        <f>G1267+G1269+G1271+G1273+G1275+G1277+G1279</f>
        <v>395742.77</v>
      </c>
      <c r="G1281" s="12">
        <f>ROUND(F1281*E1281,2)</f>
        <v>395742.77</v>
      </c>
    </row>
    <row r="1282" spans="1:7" ht="0.95" customHeight="1" x14ac:dyDescent="0.25">
      <c r="A1282" s="23"/>
      <c r="B1282" s="23"/>
      <c r="C1282" s="23"/>
      <c r="D1282" s="24"/>
      <c r="E1282" s="23"/>
      <c r="F1282" s="75"/>
      <c r="G1282" s="23"/>
    </row>
    <row r="1283" spans="1:7" x14ac:dyDescent="0.25">
      <c r="A1283" s="13" t="s">
        <v>1729</v>
      </c>
      <c r="B1283" s="13" t="s">
        <v>96</v>
      </c>
      <c r="C1283" s="13" t="s">
        <v>97</v>
      </c>
      <c r="D1283" s="14" t="s">
        <v>1730</v>
      </c>
      <c r="E1283" s="12">
        <f>E1286</f>
        <v>1</v>
      </c>
      <c r="F1283" s="72">
        <f>F1286</f>
        <v>826533.04</v>
      </c>
      <c r="G1283" s="12">
        <f>G1286</f>
        <v>826533.04</v>
      </c>
    </row>
    <row r="1284" spans="1:7" x14ac:dyDescent="0.25">
      <c r="A1284" s="15" t="s">
        <v>1731</v>
      </c>
      <c r="B1284" s="15" t="s">
        <v>102</v>
      </c>
      <c r="C1284" s="15" t="s">
        <v>111</v>
      </c>
      <c r="D1284" s="16" t="s">
        <v>1732</v>
      </c>
      <c r="E1284" s="17">
        <v>1</v>
      </c>
      <c r="F1284" s="61">
        <v>826533.04</v>
      </c>
      <c r="G1284" s="18">
        <f>ROUND(E1284*F1284,2)</f>
        <v>826533.04</v>
      </c>
    </row>
    <row r="1285" spans="1:7" ht="67.5" x14ac:dyDescent="0.25">
      <c r="A1285" s="21"/>
      <c r="B1285" s="21"/>
      <c r="C1285" s="21"/>
      <c r="D1285" s="19" t="s">
        <v>1733</v>
      </c>
      <c r="E1285" s="21"/>
      <c r="F1285" s="76"/>
      <c r="G1285" s="21"/>
    </row>
    <row r="1286" spans="1:7" x14ac:dyDescent="0.25">
      <c r="A1286" s="21"/>
      <c r="B1286" s="21"/>
      <c r="C1286" s="21"/>
      <c r="D1286" s="22" t="s">
        <v>1734</v>
      </c>
      <c r="E1286" s="17">
        <v>1</v>
      </c>
      <c r="F1286" s="72">
        <f>G1284</f>
        <v>826533.04</v>
      </c>
      <c r="G1286" s="12">
        <f>ROUND(F1286*E1286,2)</f>
        <v>826533.04</v>
      </c>
    </row>
    <row r="1287" spans="1:7" ht="0.95" customHeight="1" x14ac:dyDescent="0.25">
      <c r="A1287" s="23"/>
      <c r="B1287" s="23"/>
      <c r="C1287" s="23"/>
      <c r="D1287" s="24"/>
      <c r="E1287" s="23"/>
      <c r="F1287" s="75"/>
      <c r="G1287" s="23"/>
    </row>
    <row r="1288" spans="1:7" x14ac:dyDescent="0.25">
      <c r="A1288" s="13" t="s">
        <v>1735</v>
      </c>
      <c r="B1288" s="13" t="s">
        <v>96</v>
      </c>
      <c r="C1288" s="13" t="s">
        <v>97</v>
      </c>
      <c r="D1288" s="14" t="s">
        <v>1736</v>
      </c>
      <c r="E1288" s="12">
        <f>E1309</f>
        <v>1</v>
      </c>
      <c r="F1288" s="72">
        <f>F1309</f>
        <v>3411123.8000000003</v>
      </c>
      <c r="G1288" s="12">
        <f>G1309</f>
        <v>3411123.8</v>
      </c>
    </row>
    <row r="1289" spans="1:7" x14ac:dyDescent="0.25">
      <c r="A1289" s="15" t="s">
        <v>1737</v>
      </c>
      <c r="B1289" s="15" t="s">
        <v>102</v>
      </c>
      <c r="C1289" s="15" t="s">
        <v>111</v>
      </c>
      <c r="D1289" s="16" t="s">
        <v>1738</v>
      </c>
      <c r="E1289" s="17">
        <v>938</v>
      </c>
      <c r="F1289" s="61">
        <v>686</v>
      </c>
      <c r="G1289" s="18">
        <f>ROUND(E1289*F1289,2)</f>
        <v>643468</v>
      </c>
    </row>
    <row r="1290" spans="1:7" ht="22.5" x14ac:dyDescent="0.25">
      <c r="A1290" s="21"/>
      <c r="B1290" s="21"/>
      <c r="C1290" s="21"/>
      <c r="D1290" s="19" t="s">
        <v>1739</v>
      </c>
      <c r="E1290" s="21"/>
      <c r="F1290" s="76"/>
      <c r="G1290" s="21"/>
    </row>
    <row r="1291" spans="1:7" x14ac:dyDescent="0.25">
      <c r="A1291" s="15" t="s">
        <v>1740</v>
      </c>
      <c r="B1291" s="15" t="s">
        <v>102</v>
      </c>
      <c r="C1291" s="15" t="s">
        <v>111</v>
      </c>
      <c r="D1291" s="16" t="s">
        <v>1741</v>
      </c>
      <c r="E1291" s="17">
        <v>308</v>
      </c>
      <c r="F1291" s="61">
        <v>1166.2</v>
      </c>
      <c r="G1291" s="18">
        <f>ROUND(E1291*F1291,2)</f>
        <v>359189.6</v>
      </c>
    </row>
    <row r="1292" spans="1:7" ht="22.5" x14ac:dyDescent="0.25">
      <c r="A1292" s="21"/>
      <c r="B1292" s="21"/>
      <c r="C1292" s="21"/>
      <c r="D1292" s="19" t="s">
        <v>1742</v>
      </c>
      <c r="E1292" s="21"/>
      <c r="F1292" s="76"/>
      <c r="G1292" s="21"/>
    </row>
    <row r="1293" spans="1:7" x14ac:dyDescent="0.25">
      <c r="A1293" s="15" t="s">
        <v>1743</v>
      </c>
      <c r="B1293" s="15" t="s">
        <v>102</v>
      </c>
      <c r="C1293" s="15" t="s">
        <v>111</v>
      </c>
      <c r="D1293" s="16" t="s">
        <v>1744</v>
      </c>
      <c r="E1293" s="17">
        <v>1</v>
      </c>
      <c r="F1293" s="61">
        <v>1234.8</v>
      </c>
      <c r="G1293" s="18">
        <f>ROUND(E1293*F1293,2)</f>
        <v>1234.8</v>
      </c>
    </row>
    <row r="1294" spans="1:7" ht="22.5" x14ac:dyDescent="0.25">
      <c r="A1294" s="21"/>
      <c r="B1294" s="21"/>
      <c r="C1294" s="21"/>
      <c r="D1294" s="19" t="s">
        <v>1745</v>
      </c>
      <c r="E1294" s="21"/>
      <c r="F1294" s="76"/>
      <c r="G1294" s="21"/>
    </row>
    <row r="1295" spans="1:7" x14ac:dyDescent="0.25">
      <c r="A1295" s="15" t="s">
        <v>1746</v>
      </c>
      <c r="B1295" s="15" t="s">
        <v>102</v>
      </c>
      <c r="C1295" s="15" t="s">
        <v>111</v>
      </c>
      <c r="D1295" s="16" t="s">
        <v>1747</v>
      </c>
      <c r="E1295" s="17">
        <v>9</v>
      </c>
      <c r="F1295" s="61">
        <v>1372</v>
      </c>
      <c r="G1295" s="18">
        <f>ROUND(E1295*F1295,2)</f>
        <v>12348</v>
      </c>
    </row>
    <row r="1296" spans="1:7" ht="22.5" x14ac:dyDescent="0.25">
      <c r="A1296" s="21"/>
      <c r="B1296" s="21"/>
      <c r="C1296" s="21"/>
      <c r="D1296" s="19" t="s">
        <v>1748</v>
      </c>
      <c r="E1296" s="21"/>
      <c r="F1296" s="76"/>
      <c r="G1296" s="21"/>
    </row>
    <row r="1297" spans="1:7" x14ac:dyDescent="0.25">
      <c r="A1297" s="15" t="s">
        <v>1749</v>
      </c>
      <c r="B1297" s="15" t="s">
        <v>102</v>
      </c>
      <c r="C1297" s="15" t="s">
        <v>111</v>
      </c>
      <c r="D1297" s="16" t="s">
        <v>1750</v>
      </c>
      <c r="E1297" s="17">
        <v>938</v>
      </c>
      <c r="F1297" s="61">
        <v>1303.4000000000001</v>
      </c>
      <c r="G1297" s="18">
        <f>ROUND(E1297*F1297,2)</f>
        <v>1222589.2</v>
      </c>
    </row>
    <row r="1298" spans="1:7" ht="33.75" x14ac:dyDescent="0.25">
      <c r="A1298" s="21"/>
      <c r="B1298" s="21"/>
      <c r="C1298" s="21"/>
      <c r="D1298" s="19" t="s">
        <v>1751</v>
      </c>
      <c r="E1298" s="21"/>
      <c r="F1298" s="76"/>
      <c r="G1298" s="21"/>
    </row>
    <row r="1299" spans="1:7" x14ac:dyDescent="0.25">
      <c r="A1299" s="15" t="s">
        <v>1752</v>
      </c>
      <c r="B1299" s="15" t="s">
        <v>102</v>
      </c>
      <c r="C1299" s="15" t="s">
        <v>111</v>
      </c>
      <c r="D1299" s="16" t="s">
        <v>1753</v>
      </c>
      <c r="E1299" s="17">
        <v>315</v>
      </c>
      <c r="F1299" s="61">
        <v>1959.11</v>
      </c>
      <c r="G1299" s="18">
        <f>ROUND(E1299*F1299,2)</f>
        <v>617119.65</v>
      </c>
    </row>
    <row r="1300" spans="1:7" ht="33.75" x14ac:dyDescent="0.25">
      <c r="A1300" s="21"/>
      <c r="B1300" s="21"/>
      <c r="C1300" s="21"/>
      <c r="D1300" s="19" t="s">
        <v>1754</v>
      </c>
      <c r="E1300" s="21"/>
      <c r="F1300" s="76"/>
      <c r="G1300" s="21"/>
    </row>
    <row r="1301" spans="1:7" x14ac:dyDescent="0.25">
      <c r="A1301" s="15" t="s">
        <v>1755</v>
      </c>
      <c r="B1301" s="15" t="s">
        <v>102</v>
      </c>
      <c r="C1301" s="15" t="s">
        <v>111</v>
      </c>
      <c r="D1301" s="16" t="s">
        <v>1756</v>
      </c>
      <c r="E1301" s="17">
        <v>1</v>
      </c>
      <c r="F1301" s="61">
        <v>1097.5999999999999</v>
      </c>
      <c r="G1301" s="18">
        <f>ROUND(E1301*F1301,2)</f>
        <v>1097.5999999999999</v>
      </c>
    </row>
    <row r="1302" spans="1:7" ht="22.5" x14ac:dyDescent="0.25">
      <c r="A1302" s="21"/>
      <c r="B1302" s="21"/>
      <c r="C1302" s="21"/>
      <c r="D1302" s="19" t="s">
        <v>1757</v>
      </c>
      <c r="E1302" s="21"/>
      <c r="F1302" s="76"/>
      <c r="G1302" s="21"/>
    </row>
    <row r="1303" spans="1:7" x14ac:dyDescent="0.25">
      <c r="A1303" s="15" t="s">
        <v>1758</v>
      </c>
      <c r="B1303" s="15" t="s">
        <v>102</v>
      </c>
      <c r="C1303" s="15" t="s">
        <v>111</v>
      </c>
      <c r="D1303" s="16" t="s">
        <v>1759</v>
      </c>
      <c r="E1303" s="17">
        <v>308</v>
      </c>
      <c r="F1303" s="61">
        <v>1715</v>
      </c>
      <c r="G1303" s="18">
        <f>ROUND(E1303*F1303,2)</f>
        <v>528220</v>
      </c>
    </row>
    <row r="1304" spans="1:7" ht="22.5" x14ac:dyDescent="0.25">
      <c r="A1304" s="21"/>
      <c r="B1304" s="21"/>
      <c r="C1304" s="21"/>
      <c r="D1304" s="19" t="s">
        <v>1760</v>
      </c>
      <c r="E1304" s="21"/>
      <c r="F1304" s="76"/>
      <c r="G1304" s="21"/>
    </row>
    <row r="1305" spans="1:7" x14ac:dyDescent="0.25">
      <c r="A1305" s="15" t="s">
        <v>1761</v>
      </c>
      <c r="B1305" s="15" t="s">
        <v>102</v>
      </c>
      <c r="C1305" s="15" t="s">
        <v>111</v>
      </c>
      <c r="D1305" s="16" t="s">
        <v>1762</v>
      </c>
      <c r="E1305" s="17">
        <v>8</v>
      </c>
      <c r="F1305" s="61">
        <v>1858.64</v>
      </c>
      <c r="G1305" s="18">
        <f>ROUND(E1305*F1305,2)</f>
        <v>14869.12</v>
      </c>
    </row>
    <row r="1306" spans="1:7" ht="33.75" x14ac:dyDescent="0.25">
      <c r="A1306" s="21"/>
      <c r="B1306" s="21"/>
      <c r="C1306" s="21"/>
      <c r="D1306" s="19" t="s">
        <v>1763</v>
      </c>
      <c r="E1306" s="21"/>
      <c r="F1306" s="76"/>
      <c r="G1306" s="21"/>
    </row>
    <row r="1307" spans="1:7" x14ac:dyDescent="0.25">
      <c r="A1307" s="15" t="s">
        <v>1764</v>
      </c>
      <c r="B1307" s="15" t="s">
        <v>102</v>
      </c>
      <c r="C1307" s="15" t="s">
        <v>111</v>
      </c>
      <c r="D1307" s="16" t="s">
        <v>1765</v>
      </c>
      <c r="E1307" s="17">
        <v>9</v>
      </c>
      <c r="F1307" s="61">
        <v>1220.8699999999999</v>
      </c>
      <c r="G1307" s="18">
        <f>ROUND(E1307*F1307,2)</f>
        <v>10987.83</v>
      </c>
    </row>
    <row r="1308" spans="1:7" ht="22.5" x14ac:dyDescent="0.25">
      <c r="A1308" s="21"/>
      <c r="B1308" s="21"/>
      <c r="C1308" s="21"/>
      <c r="D1308" s="19" t="s">
        <v>1766</v>
      </c>
      <c r="E1308" s="21"/>
      <c r="F1308" s="76"/>
      <c r="G1308" s="21"/>
    </row>
    <row r="1309" spans="1:7" x14ac:dyDescent="0.25">
      <c r="A1309" s="21"/>
      <c r="B1309" s="21"/>
      <c r="C1309" s="21"/>
      <c r="D1309" s="22" t="s">
        <v>1767</v>
      </c>
      <c r="E1309" s="17">
        <v>1</v>
      </c>
      <c r="F1309" s="72">
        <f>G1289+G1291+G1293+G1295+G1297+G1299+G1301+G1303+G1305+G1307</f>
        <v>3411123.8000000003</v>
      </c>
      <c r="G1309" s="12">
        <f>ROUND(F1309*E1309,2)</f>
        <v>3411123.8</v>
      </c>
    </row>
    <row r="1310" spans="1:7" ht="0.95" customHeight="1" x14ac:dyDescent="0.25">
      <c r="A1310" s="23"/>
      <c r="B1310" s="23"/>
      <c r="C1310" s="23"/>
      <c r="D1310" s="24"/>
      <c r="E1310" s="23"/>
      <c r="F1310" s="75"/>
      <c r="G1310" s="23"/>
    </row>
    <row r="1311" spans="1:7" x14ac:dyDescent="0.25">
      <c r="A1311" s="21"/>
      <c r="B1311" s="21"/>
      <c r="C1311" s="21"/>
      <c r="D1311" s="22" t="s">
        <v>1768</v>
      </c>
      <c r="E1311" s="25">
        <v>1</v>
      </c>
      <c r="F1311" s="72">
        <f>G1264+G1281+G1286+G1309</f>
        <v>4953458.9499999993</v>
      </c>
      <c r="G1311" s="12">
        <f>ROUND(F1311*E1311,2)</f>
        <v>4953458.95</v>
      </c>
    </row>
    <row r="1312" spans="1:7" ht="0.95" customHeight="1" x14ac:dyDescent="0.25">
      <c r="A1312" s="23"/>
      <c r="B1312" s="23"/>
      <c r="C1312" s="23"/>
      <c r="D1312" s="24"/>
      <c r="E1312" s="23"/>
      <c r="F1312" s="75"/>
      <c r="G1312" s="23"/>
    </row>
    <row r="1313" spans="1:7" x14ac:dyDescent="0.25">
      <c r="A1313" s="9" t="s">
        <v>1769</v>
      </c>
      <c r="B1313" s="9" t="s">
        <v>96</v>
      </c>
      <c r="C1313" s="9" t="s">
        <v>97</v>
      </c>
      <c r="D1313" s="10" t="s">
        <v>1770</v>
      </c>
      <c r="E1313" s="11">
        <f>E1393</f>
        <v>1</v>
      </c>
      <c r="F1313" s="72">
        <f>F1393</f>
        <v>3468690.23</v>
      </c>
      <c r="G1313" s="12">
        <f>G1393</f>
        <v>3468690.23</v>
      </c>
    </row>
    <row r="1314" spans="1:7" x14ac:dyDescent="0.25">
      <c r="A1314" s="13" t="s">
        <v>1771</v>
      </c>
      <c r="B1314" s="13" t="s">
        <v>96</v>
      </c>
      <c r="C1314" s="13" t="s">
        <v>97</v>
      </c>
      <c r="D1314" s="14" t="s">
        <v>1772</v>
      </c>
      <c r="E1314" s="12">
        <f>E1317</f>
        <v>1</v>
      </c>
      <c r="F1314" s="72">
        <f>F1317</f>
        <v>462624.68</v>
      </c>
      <c r="G1314" s="12">
        <f>G1317</f>
        <v>462624.68</v>
      </c>
    </row>
    <row r="1315" spans="1:7" x14ac:dyDescent="0.25">
      <c r="A1315" s="15" t="s">
        <v>1773</v>
      </c>
      <c r="B1315" s="15" t="s">
        <v>102</v>
      </c>
      <c r="C1315" s="15" t="s">
        <v>111</v>
      </c>
      <c r="D1315" s="16" t="s">
        <v>1774</v>
      </c>
      <c r="E1315" s="17">
        <v>1</v>
      </c>
      <c r="F1315" s="61">
        <v>462624.68</v>
      </c>
      <c r="G1315" s="18">
        <f>ROUND(E1315*F1315,2)</f>
        <v>462624.68</v>
      </c>
    </row>
    <row r="1316" spans="1:7" ht="409.5" x14ac:dyDescent="0.25">
      <c r="A1316" s="21"/>
      <c r="B1316" s="21"/>
      <c r="C1316" s="21"/>
      <c r="D1316" s="19" t="s">
        <v>1775</v>
      </c>
      <c r="E1316" s="21"/>
      <c r="F1316" s="76"/>
      <c r="G1316" s="21"/>
    </row>
    <row r="1317" spans="1:7" x14ac:dyDescent="0.25">
      <c r="A1317" s="21"/>
      <c r="B1317" s="21"/>
      <c r="C1317" s="21"/>
      <c r="D1317" s="22" t="s">
        <v>1776</v>
      </c>
      <c r="E1317" s="17">
        <v>1</v>
      </c>
      <c r="F1317" s="72">
        <f>G1315</f>
        <v>462624.68</v>
      </c>
      <c r="G1317" s="12">
        <f>ROUND(F1317*E1317,2)</f>
        <v>462624.68</v>
      </c>
    </row>
    <row r="1318" spans="1:7" ht="0.95" customHeight="1" x14ac:dyDescent="0.25">
      <c r="A1318" s="23"/>
      <c r="B1318" s="23"/>
      <c r="C1318" s="23"/>
      <c r="D1318" s="24"/>
      <c r="E1318" s="23"/>
      <c r="F1318" s="75"/>
      <c r="G1318" s="23"/>
    </row>
    <row r="1319" spans="1:7" x14ac:dyDescent="0.25">
      <c r="A1319" s="13" t="s">
        <v>1777</v>
      </c>
      <c r="B1319" s="13" t="s">
        <v>96</v>
      </c>
      <c r="C1319" s="13" t="s">
        <v>97</v>
      </c>
      <c r="D1319" s="14" t="s">
        <v>1778</v>
      </c>
      <c r="E1319" s="12">
        <f>E1322</f>
        <v>1</v>
      </c>
      <c r="F1319" s="72">
        <f>F1322</f>
        <v>127522.27</v>
      </c>
      <c r="G1319" s="12">
        <f>G1322</f>
        <v>127522.27</v>
      </c>
    </row>
    <row r="1320" spans="1:7" x14ac:dyDescent="0.25">
      <c r="A1320" s="15" t="s">
        <v>1779</v>
      </c>
      <c r="B1320" s="15" t="s">
        <v>102</v>
      </c>
      <c r="C1320" s="15" t="s">
        <v>103</v>
      </c>
      <c r="D1320" s="16" t="s">
        <v>1778</v>
      </c>
      <c r="E1320" s="17">
        <v>1</v>
      </c>
      <c r="F1320" s="61">
        <v>127522.27</v>
      </c>
      <c r="G1320" s="18">
        <f>ROUND(E1320*F1320,2)</f>
        <v>127522.27</v>
      </c>
    </row>
    <row r="1321" spans="1:7" ht="33.75" x14ac:dyDescent="0.25">
      <c r="A1321" s="21"/>
      <c r="B1321" s="21"/>
      <c r="C1321" s="21"/>
      <c r="D1321" s="19" t="s">
        <v>1780</v>
      </c>
      <c r="E1321" s="21"/>
      <c r="F1321" s="76"/>
      <c r="G1321" s="21"/>
    </row>
    <row r="1322" spans="1:7" x14ac:dyDescent="0.25">
      <c r="A1322" s="21"/>
      <c r="B1322" s="21"/>
      <c r="C1322" s="21"/>
      <c r="D1322" s="22" t="s">
        <v>1781</v>
      </c>
      <c r="E1322" s="17">
        <v>1</v>
      </c>
      <c r="F1322" s="72">
        <f>F1320</f>
        <v>127522.27</v>
      </c>
      <c r="G1322" s="12">
        <f>ROUND(F1322*E1322,2)</f>
        <v>127522.27</v>
      </c>
    </row>
    <row r="1323" spans="1:7" ht="0.95" customHeight="1" x14ac:dyDescent="0.25">
      <c r="A1323" s="23"/>
      <c r="B1323" s="23"/>
      <c r="C1323" s="23"/>
      <c r="D1323" s="24"/>
      <c r="E1323" s="23"/>
      <c r="F1323" s="75"/>
      <c r="G1323" s="23"/>
    </row>
    <row r="1324" spans="1:7" x14ac:dyDescent="0.25">
      <c r="A1324" s="13" t="s">
        <v>1782</v>
      </c>
      <c r="B1324" s="13" t="s">
        <v>96</v>
      </c>
      <c r="C1324" s="13" t="s">
        <v>97</v>
      </c>
      <c r="D1324" s="14" t="s">
        <v>1783</v>
      </c>
      <c r="E1324" s="12">
        <f>E1329</f>
        <v>1</v>
      </c>
      <c r="F1324" s="72">
        <f>F1329</f>
        <v>308746.71999999997</v>
      </c>
      <c r="G1324" s="12">
        <f>G1329</f>
        <v>308746.71999999997</v>
      </c>
    </row>
    <row r="1325" spans="1:7" x14ac:dyDescent="0.25">
      <c r="A1325" s="15" t="s">
        <v>1784</v>
      </c>
      <c r="B1325" s="15" t="s">
        <v>102</v>
      </c>
      <c r="C1325" s="15" t="s">
        <v>111</v>
      </c>
      <c r="D1325" s="16" t="s">
        <v>1785</v>
      </c>
      <c r="E1325" s="17">
        <v>1255</v>
      </c>
      <c r="F1325" s="61">
        <v>183.4</v>
      </c>
      <c r="G1325" s="18">
        <f>ROUND(E1325*F1325,2)</f>
        <v>230167</v>
      </c>
    </row>
    <row r="1326" spans="1:7" ht="33.75" x14ac:dyDescent="0.25">
      <c r="A1326" s="21"/>
      <c r="B1326" s="21"/>
      <c r="C1326" s="21"/>
      <c r="D1326" s="19" t="s">
        <v>1786</v>
      </c>
      <c r="E1326" s="21"/>
      <c r="F1326" s="76"/>
      <c r="G1326" s="21"/>
    </row>
    <row r="1327" spans="1:7" x14ac:dyDescent="0.25">
      <c r="A1327" s="15" t="s">
        <v>1787</v>
      </c>
      <c r="B1327" s="15" t="s">
        <v>102</v>
      </c>
      <c r="C1327" s="15" t="s">
        <v>111</v>
      </c>
      <c r="D1327" s="16" t="s">
        <v>1788</v>
      </c>
      <c r="E1327" s="17">
        <v>324</v>
      </c>
      <c r="F1327" s="61">
        <v>242.53</v>
      </c>
      <c r="G1327" s="18">
        <f>ROUND(E1327*F1327,2)</f>
        <v>78579.72</v>
      </c>
    </row>
    <row r="1328" spans="1:7" ht="33.75" x14ac:dyDescent="0.25">
      <c r="A1328" s="21"/>
      <c r="B1328" s="21"/>
      <c r="C1328" s="21"/>
      <c r="D1328" s="19" t="s">
        <v>1789</v>
      </c>
      <c r="E1328" s="21"/>
      <c r="F1328" s="76"/>
      <c r="G1328" s="21"/>
    </row>
    <row r="1329" spans="1:7" x14ac:dyDescent="0.25">
      <c r="A1329" s="21"/>
      <c r="B1329" s="21"/>
      <c r="C1329" s="21"/>
      <c r="D1329" s="22" t="s">
        <v>1790</v>
      </c>
      <c r="E1329" s="17">
        <v>1</v>
      </c>
      <c r="F1329" s="72">
        <f>G1329</f>
        <v>308746.71999999997</v>
      </c>
      <c r="G1329" s="12">
        <f>SUM(G1325:G1328)</f>
        <v>308746.71999999997</v>
      </c>
    </row>
    <row r="1330" spans="1:7" ht="0.95" customHeight="1" x14ac:dyDescent="0.25">
      <c r="A1330" s="23"/>
      <c r="B1330" s="23"/>
      <c r="C1330" s="23"/>
      <c r="D1330" s="24"/>
      <c r="E1330" s="23"/>
      <c r="F1330" s="75"/>
      <c r="G1330" s="23"/>
    </row>
    <row r="1331" spans="1:7" x14ac:dyDescent="0.25">
      <c r="A1331" s="13" t="s">
        <v>1791</v>
      </c>
      <c r="B1331" s="13" t="s">
        <v>96</v>
      </c>
      <c r="C1331" s="13" t="s">
        <v>97</v>
      </c>
      <c r="D1331" s="14" t="s">
        <v>1792</v>
      </c>
      <c r="E1331" s="12">
        <f>E1376</f>
        <v>1</v>
      </c>
      <c r="F1331" s="72"/>
      <c r="G1331" s="12">
        <f>G1376</f>
        <v>2535268.9</v>
      </c>
    </row>
    <row r="1332" spans="1:7" x14ac:dyDescent="0.25">
      <c r="A1332" s="13" t="s">
        <v>1793</v>
      </c>
      <c r="B1332" s="13" t="s">
        <v>96</v>
      </c>
      <c r="C1332" s="13" t="s">
        <v>97</v>
      </c>
      <c r="D1332" s="14" t="s">
        <v>1794</v>
      </c>
      <c r="E1332" s="12">
        <f>E1351</f>
        <v>1</v>
      </c>
      <c r="F1332" s="72"/>
      <c r="G1332" s="12">
        <f>G1351</f>
        <v>603910.75</v>
      </c>
    </row>
    <row r="1333" spans="1:7" x14ac:dyDescent="0.25">
      <c r="A1333" s="15" t="s">
        <v>1795</v>
      </c>
      <c r="B1333" s="15" t="s">
        <v>102</v>
      </c>
      <c r="C1333" s="15" t="s">
        <v>159</v>
      </c>
      <c r="D1333" s="16" t="s">
        <v>1796</v>
      </c>
      <c r="E1333" s="17">
        <v>200</v>
      </c>
      <c r="F1333" s="61">
        <v>727.62</v>
      </c>
      <c r="G1333" s="18">
        <f>ROUND(E1333*F1333,2)</f>
        <v>145524</v>
      </c>
    </row>
    <row r="1334" spans="1:7" ht="22.5" x14ac:dyDescent="0.25">
      <c r="A1334" s="21"/>
      <c r="B1334" s="21"/>
      <c r="C1334" s="21"/>
      <c r="D1334" s="19" t="s">
        <v>1797</v>
      </c>
      <c r="E1334" s="21"/>
      <c r="F1334" s="76"/>
      <c r="G1334" s="21"/>
    </row>
    <row r="1335" spans="1:7" x14ac:dyDescent="0.25">
      <c r="A1335" s="15" t="s">
        <v>1798</v>
      </c>
      <c r="B1335" s="15" t="s">
        <v>102</v>
      </c>
      <c r="C1335" s="15" t="s">
        <v>159</v>
      </c>
      <c r="D1335" s="16" t="s">
        <v>1799</v>
      </c>
      <c r="E1335" s="17">
        <v>510</v>
      </c>
      <c r="F1335" s="61">
        <v>336.92</v>
      </c>
      <c r="G1335" s="18">
        <f>ROUND(E1335*F1335,2)</f>
        <v>171829.2</v>
      </c>
    </row>
    <row r="1336" spans="1:7" ht="22.5" x14ac:dyDescent="0.25">
      <c r="A1336" s="21"/>
      <c r="B1336" s="21"/>
      <c r="C1336" s="21"/>
      <c r="D1336" s="19" t="s">
        <v>1800</v>
      </c>
      <c r="E1336" s="21"/>
      <c r="F1336" s="76"/>
      <c r="G1336" s="21"/>
    </row>
    <row r="1337" spans="1:7" x14ac:dyDescent="0.25">
      <c r="A1337" s="15" t="s">
        <v>1801</v>
      </c>
      <c r="B1337" s="15" t="s">
        <v>102</v>
      </c>
      <c r="C1337" s="15" t="s">
        <v>159</v>
      </c>
      <c r="D1337" s="16" t="s">
        <v>1802</v>
      </c>
      <c r="E1337" s="17">
        <v>100</v>
      </c>
      <c r="F1337" s="61">
        <v>281.41000000000003</v>
      </c>
      <c r="G1337" s="18">
        <f>ROUND(E1337*F1337,2)</f>
        <v>28141</v>
      </c>
    </row>
    <row r="1338" spans="1:7" ht="33.75" x14ac:dyDescent="0.25">
      <c r="A1338" s="21"/>
      <c r="B1338" s="21"/>
      <c r="C1338" s="21"/>
      <c r="D1338" s="19" t="s">
        <v>1803</v>
      </c>
      <c r="E1338" s="21"/>
      <c r="F1338" s="76"/>
      <c r="G1338" s="21"/>
    </row>
    <row r="1339" spans="1:7" x14ac:dyDescent="0.25">
      <c r="A1339" s="15" t="s">
        <v>1804</v>
      </c>
      <c r="B1339" s="15" t="s">
        <v>102</v>
      </c>
      <c r="C1339" s="15" t="s">
        <v>159</v>
      </c>
      <c r="D1339" s="16" t="s">
        <v>1805</v>
      </c>
      <c r="E1339" s="17">
        <v>550</v>
      </c>
      <c r="F1339" s="61">
        <v>212.29</v>
      </c>
      <c r="G1339" s="18">
        <f>ROUND(E1339*F1339,2)</f>
        <v>116759.5</v>
      </c>
    </row>
    <row r="1340" spans="1:7" ht="22.5" x14ac:dyDescent="0.25">
      <c r="A1340" s="21"/>
      <c r="B1340" s="21"/>
      <c r="C1340" s="21"/>
      <c r="D1340" s="19" t="s">
        <v>1806</v>
      </c>
      <c r="E1340" s="21"/>
      <c r="F1340" s="76"/>
      <c r="G1340" s="21"/>
    </row>
    <row r="1341" spans="1:7" x14ac:dyDescent="0.25">
      <c r="A1341" s="15" t="s">
        <v>1807</v>
      </c>
      <c r="B1341" s="15" t="s">
        <v>102</v>
      </c>
      <c r="C1341" s="15" t="s">
        <v>159</v>
      </c>
      <c r="D1341" s="16" t="s">
        <v>1808</v>
      </c>
      <c r="E1341" s="17">
        <v>150</v>
      </c>
      <c r="F1341" s="61">
        <v>150.31</v>
      </c>
      <c r="G1341" s="18">
        <f>ROUND(E1341*F1341,2)</f>
        <v>22546.5</v>
      </c>
    </row>
    <row r="1342" spans="1:7" ht="22.5" x14ac:dyDescent="0.25">
      <c r="A1342" s="21"/>
      <c r="B1342" s="21"/>
      <c r="C1342" s="21"/>
      <c r="D1342" s="19" t="s">
        <v>1809</v>
      </c>
      <c r="E1342" s="21"/>
      <c r="F1342" s="76"/>
      <c r="G1342" s="21"/>
    </row>
    <row r="1343" spans="1:7" x14ac:dyDescent="0.25">
      <c r="A1343" s="15" t="s">
        <v>1810</v>
      </c>
      <c r="B1343" s="15" t="s">
        <v>102</v>
      </c>
      <c r="C1343" s="15" t="s">
        <v>111</v>
      </c>
      <c r="D1343" s="16" t="s">
        <v>1811</v>
      </c>
      <c r="E1343" s="17">
        <v>36</v>
      </c>
      <c r="F1343" s="61">
        <v>894.3</v>
      </c>
      <c r="G1343" s="18">
        <f>ROUND(E1343*F1343,2)</f>
        <v>32194.799999999999</v>
      </c>
    </row>
    <row r="1344" spans="1:7" x14ac:dyDescent="0.25">
      <c r="A1344" s="21"/>
      <c r="B1344" s="21"/>
      <c r="C1344" s="21"/>
      <c r="D1344" s="19" t="s">
        <v>1812</v>
      </c>
      <c r="E1344" s="21"/>
      <c r="F1344" s="76"/>
      <c r="G1344" s="21"/>
    </row>
    <row r="1345" spans="1:7" x14ac:dyDescent="0.25">
      <c r="A1345" s="15" t="s">
        <v>1813</v>
      </c>
      <c r="B1345" s="15" t="s">
        <v>102</v>
      </c>
      <c r="C1345" s="15" t="s">
        <v>111</v>
      </c>
      <c r="D1345" s="16" t="s">
        <v>1814</v>
      </c>
      <c r="E1345" s="17">
        <v>20</v>
      </c>
      <c r="F1345" s="61">
        <v>312.93</v>
      </c>
      <c r="G1345" s="18">
        <f>ROUND(E1345*F1345,2)</f>
        <v>6258.6</v>
      </c>
    </row>
    <row r="1346" spans="1:7" ht="22.5" x14ac:dyDescent="0.25">
      <c r="A1346" s="21"/>
      <c r="B1346" s="21"/>
      <c r="C1346" s="21"/>
      <c r="D1346" s="19" t="s">
        <v>1815</v>
      </c>
      <c r="E1346" s="21"/>
      <c r="F1346" s="76"/>
      <c r="G1346" s="21"/>
    </row>
    <row r="1347" spans="1:7" x14ac:dyDescent="0.25">
      <c r="A1347" s="15" t="s">
        <v>1816</v>
      </c>
      <c r="B1347" s="15" t="s">
        <v>102</v>
      </c>
      <c r="C1347" s="15" t="s">
        <v>159</v>
      </c>
      <c r="D1347" s="16" t="s">
        <v>1817</v>
      </c>
      <c r="E1347" s="17">
        <v>400</v>
      </c>
      <c r="F1347" s="61">
        <v>137.11000000000001</v>
      </c>
      <c r="G1347" s="18">
        <f>ROUND(E1347*F1347,2)</f>
        <v>54844</v>
      </c>
    </row>
    <row r="1348" spans="1:7" ht="22.5" x14ac:dyDescent="0.25">
      <c r="A1348" s="21"/>
      <c r="B1348" s="21"/>
      <c r="C1348" s="21"/>
      <c r="D1348" s="19" t="s">
        <v>1818</v>
      </c>
      <c r="E1348" s="21"/>
      <c r="F1348" s="76"/>
      <c r="G1348" s="21"/>
    </row>
    <row r="1349" spans="1:7" x14ac:dyDescent="0.25">
      <c r="A1349" s="15" t="s">
        <v>1819</v>
      </c>
      <c r="B1349" s="15" t="s">
        <v>102</v>
      </c>
      <c r="C1349" s="15" t="s">
        <v>111</v>
      </c>
      <c r="D1349" s="16" t="s">
        <v>1820</v>
      </c>
      <c r="E1349" s="17">
        <v>1</v>
      </c>
      <c r="F1349" s="61">
        <v>25813.15</v>
      </c>
      <c r="G1349" s="18">
        <f>ROUND(E1349*F1349,2)</f>
        <v>25813.15</v>
      </c>
    </row>
    <row r="1350" spans="1:7" ht="45" x14ac:dyDescent="0.25">
      <c r="A1350" s="21"/>
      <c r="B1350" s="21"/>
      <c r="C1350" s="21"/>
      <c r="D1350" s="19" t="s">
        <v>1821</v>
      </c>
      <c r="E1350" s="21"/>
      <c r="F1350" s="76"/>
      <c r="G1350" s="21"/>
    </row>
    <row r="1351" spans="1:7" x14ac:dyDescent="0.25">
      <c r="A1351" s="21"/>
      <c r="B1351" s="21"/>
      <c r="C1351" s="21"/>
      <c r="D1351" s="22" t="s">
        <v>1822</v>
      </c>
      <c r="E1351" s="17">
        <v>1</v>
      </c>
      <c r="F1351" s="72">
        <f>G1333+G1335+G1337+G1339+G1341+G1343+G1345+G1347+G1349</f>
        <v>603910.75</v>
      </c>
      <c r="G1351" s="12">
        <f>ROUND(F1351*E1351,2)</f>
        <v>603910.75</v>
      </c>
    </row>
    <row r="1352" spans="1:7" ht="0.95" customHeight="1" x14ac:dyDescent="0.25">
      <c r="A1352" s="23"/>
      <c r="B1352" s="23"/>
      <c r="C1352" s="23"/>
      <c r="D1352" s="24"/>
      <c r="E1352" s="23"/>
      <c r="F1352" s="75"/>
      <c r="G1352" s="23"/>
    </row>
    <row r="1353" spans="1:7" x14ac:dyDescent="0.25">
      <c r="A1353" s="13" t="s">
        <v>1823</v>
      </c>
      <c r="B1353" s="13" t="s">
        <v>96</v>
      </c>
      <c r="C1353" s="13" t="s">
        <v>97</v>
      </c>
      <c r="D1353" s="14" t="s">
        <v>1824</v>
      </c>
      <c r="E1353" s="12">
        <f>E1374</f>
        <v>1</v>
      </c>
      <c r="F1353" s="72">
        <f>F1374</f>
        <v>1931358.1500000001</v>
      </c>
      <c r="G1353" s="12">
        <f>G1374</f>
        <v>1931358.15</v>
      </c>
    </row>
    <row r="1354" spans="1:7" x14ac:dyDescent="0.25">
      <c r="A1354" s="15" t="s">
        <v>1825</v>
      </c>
      <c r="B1354" s="15" t="s">
        <v>102</v>
      </c>
      <c r="C1354" s="15" t="s">
        <v>159</v>
      </c>
      <c r="D1354" s="16" t="s">
        <v>1826</v>
      </c>
      <c r="E1354" s="17">
        <v>7530</v>
      </c>
      <c r="F1354" s="61">
        <v>84.41</v>
      </c>
      <c r="G1354" s="18">
        <f>ROUND(E1354*F1354,2)</f>
        <v>635607.30000000005</v>
      </c>
    </row>
    <row r="1355" spans="1:7" ht="22.5" x14ac:dyDescent="0.25">
      <c r="A1355" s="21"/>
      <c r="B1355" s="21"/>
      <c r="C1355" s="21"/>
      <c r="D1355" s="19" t="s">
        <v>1827</v>
      </c>
      <c r="E1355" s="21"/>
      <c r="F1355" s="76"/>
      <c r="G1355" s="21"/>
    </row>
    <row r="1356" spans="1:7" x14ac:dyDescent="0.25">
      <c r="A1356" s="15" t="s">
        <v>1828</v>
      </c>
      <c r="B1356" s="15" t="s">
        <v>102</v>
      </c>
      <c r="C1356" s="15" t="s">
        <v>159</v>
      </c>
      <c r="D1356" s="16" t="s">
        <v>1829</v>
      </c>
      <c r="E1356" s="17">
        <v>1230</v>
      </c>
      <c r="F1356" s="61">
        <v>88.33</v>
      </c>
      <c r="G1356" s="18">
        <f>ROUND(E1356*F1356,2)</f>
        <v>108645.9</v>
      </c>
    </row>
    <row r="1357" spans="1:7" ht="22.5" x14ac:dyDescent="0.25">
      <c r="A1357" s="21"/>
      <c r="B1357" s="21"/>
      <c r="C1357" s="21"/>
      <c r="D1357" s="19" t="s">
        <v>1830</v>
      </c>
      <c r="E1357" s="21"/>
      <c r="F1357" s="76"/>
      <c r="G1357" s="21"/>
    </row>
    <row r="1358" spans="1:7" x14ac:dyDescent="0.25">
      <c r="A1358" s="15" t="s">
        <v>1831</v>
      </c>
      <c r="B1358" s="15" t="s">
        <v>102</v>
      </c>
      <c r="C1358" s="15" t="s">
        <v>159</v>
      </c>
      <c r="D1358" s="16" t="s">
        <v>1832</v>
      </c>
      <c r="E1358" s="17">
        <v>750</v>
      </c>
      <c r="F1358" s="61">
        <v>114.82</v>
      </c>
      <c r="G1358" s="18">
        <f>ROUND(E1358*F1358,2)</f>
        <v>86115</v>
      </c>
    </row>
    <row r="1359" spans="1:7" ht="22.5" x14ac:dyDescent="0.25">
      <c r="A1359" s="21"/>
      <c r="B1359" s="21"/>
      <c r="C1359" s="21"/>
      <c r="D1359" s="19" t="s">
        <v>1833</v>
      </c>
      <c r="E1359" s="21"/>
      <c r="F1359" s="76"/>
      <c r="G1359" s="21"/>
    </row>
    <row r="1360" spans="1:7" x14ac:dyDescent="0.25">
      <c r="A1360" s="15" t="s">
        <v>1807</v>
      </c>
      <c r="B1360" s="15" t="s">
        <v>102</v>
      </c>
      <c r="C1360" s="15" t="s">
        <v>159</v>
      </c>
      <c r="D1360" s="16" t="s">
        <v>1808</v>
      </c>
      <c r="E1360" s="17">
        <v>2675</v>
      </c>
      <c r="F1360" s="61">
        <v>150.31</v>
      </c>
      <c r="G1360" s="18">
        <f>ROUND(E1360*F1360,2)</f>
        <v>402079.25</v>
      </c>
    </row>
    <row r="1361" spans="1:7" ht="22.5" x14ac:dyDescent="0.25">
      <c r="A1361" s="21"/>
      <c r="B1361" s="21"/>
      <c r="C1361" s="21"/>
      <c r="D1361" s="19" t="s">
        <v>1809</v>
      </c>
      <c r="E1361" s="21"/>
      <c r="F1361" s="76"/>
      <c r="G1361" s="21"/>
    </row>
    <row r="1362" spans="1:7" x14ac:dyDescent="0.25">
      <c r="A1362" s="15" t="s">
        <v>1834</v>
      </c>
      <c r="B1362" s="15" t="s">
        <v>102</v>
      </c>
      <c r="C1362" s="15" t="s">
        <v>159</v>
      </c>
      <c r="D1362" s="16" t="s">
        <v>1835</v>
      </c>
      <c r="E1362" s="17">
        <v>650</v>
      </c>
      <c r="F1362" s="61">
        <v>175.28</v>
      </c>
      <c r="G1362" s="18">
        <f>ROUND(E1362*F1362,2)</f>
        <v>113932</v>
      </c>
    </row>
    <row r="1363" spans="1:7" ht="22.5" x14ac:dyDescent="0.25">
      <c r="A1363" s="21"/>
      <c r="B1363" s="21"/>
      <c r="C1363" s="21"/>
      <c r="D1363" s="19" t="s">
        <v>1836</v>
      </c>
      <c r="E1363" s="21"/>
      <c r="F1363" s="76"/>
      <c r="G1363" s="21"/>
    </row>
    <row r="1364" spans="1:7" x14ac:dyDescent="0.25">
      <c r="A1364" s="15" t="s">
        <v>1804</v>
      </c>
      <c r="B1364" s="15" t="s">
        <v>102</v>
      </c>
      <c r="C1364" s="15" t="s">
        <v>159</v>
      </c>
      <c r="D1364" s="16" t="s">
        <v>1805</v>
      </c>
      <c r="E1364" s="17">
        <v>300</v>
      </c>
      <c r="F1364" s="61">
        <v>212.29</v>
      </c>
      <c r="G1364" s="18">
        <f>ROUND(E1364*F1364,2)</f>
        <v>63687</v>
      </c>
    </row>
    <row r="1365" spans="1:7" ht="22.5" x14ac:dyDescent="0.25">
      <c r="A1365" s="21"/>
      <c r="B1365" s="21"/>
      <c r="C1365" s="21"/>
      <c r="D1365" s="19" t="s">
        <v>1806</v>
      </c>
      <c r="E1365" s="21"/>
      <c r="F1365" s="76"/>
      <c r="G1365" s="21"/>
    </row>
    <row r="1366" spans="1:7" x14ac:dyDescent="0.25">
      <c r="A1366" s="15" t="s">
        <v>1801</v>
      </c>
      <c r="B1366" s="15" t="s">
        <v>102</v>
      </c>
      <c r="C1366" s="15" t="s">
        <v>159</v>
      </c>
      <c r="D1366" s="16" t="s">
        <v>1802</v>
      </c>
      <c r="E1366" s="17">
        <v>580</v>
      </c>
      <c r="F1366" s="61">
        <v>281.41000000000003</v>
      </c>
      <c r="G1366" s="18">
        <f>ROUND(E1366*F1366,2)</f>
        <v>163217.79999999999</v>
      </c>
    </row>
    <row r="1367" spans="1:7" ht="33.75" x14ac:dyDescent="0.25">
      <c r="A1367" s="21"/>
      <c r="B1367" s="21"/>
      <c r="C1367" s="21"/>
      <c r="D1367" s="19" t="s">
        <v>1803</v>
      </c>
      <c r="E1367" s="21"/>
      <c r="F1367" s="76"/>
      <c r="G1367" s="21"/>
    </row>
    <row r="1368" spans="1:7" x14ac:dyDescent="0.25">
      <c r="A1368" s="15" t="s">
        <v>1837</v>
      </c>
      <c r="B1368" s="15" t="s">
        <v>102</v>
      </c>
      <c r="C1368" s="15" t="s">
        <v>159</v>
      </c>
      <c r="D1368" s="16" t="s">
        <v>1838</v>
      </c>
      <c r="E1368" s="17">
        <v>790</v>
      </c>
      <c r="F1368" s="61">
        <v>262.86</v>
      </c>
      <c r="G1368" s="18">
        <f>ROUND(E1368*F1368,2)</f>
        <v>207659.4</v>
      </c>
    </row>
    <row r="1369" spans="1:7" ht="22.5" x14ac:dyDescent="0.25">
      <c r="A1369" s="21"/>
      <c r="B1369" s="21"/>
      <c r="C1369" s="21"/>
      <c r="D1369" s="19" t="s">
        <v>1839</v>
      </c>
      <c r="E1369" s="21"/>
      <c r="F1369" s="76"/>
      <c r="G1369" s="21"/>
    </row>
    <row r="1370" spans="1:7" x14ac:dyDescent="0.25">
      <c r="A1370" s="15" t="s">
        <v>1798</v>
      </c>
      <c r="B1370" s="15" t="s">
        <v>102</v>
      </c>
      <c r="C1370" s="15" t="s">
        <v>159</v>
      </c>
      <c r="D1370" s="16" t="s">
        <v>1799</v>
      </c>
      <c r="E1370" s="17">
        <v>400</v>
      </c>
      <c r="F1370" s="61">
        <v>336.92</v>
      </c>
      <c r="G1370" s="18">
        <f>ROUND(E1370*F1370,2)</f>
        <v>134768</v>
      </c>
    </row>
    <row r="1371" spans="1:7" ht="22.5" x14ac:dyDescent="0.25">
      <c r="A1371" s="21"/>
      <c r="B1371" s="21"/>
      <c r="C1371" s="21"/>
      <c r="D1371" s="19" t="s">
        <v>1800</v>
      </c>
      <c r="E1371" s="21"/>
      <c r="F1371" s="76"/>
      <c r="G1371" s="21"/>
    </row>
    <row r="1372" spans="1:7" x14ac:dyDescent="0.25">
      <c r="A1372" s="15" t="s">
        <v>1813</v>
      </c>
      <c r="B1372" s="15" t="s">
        <v>102</v>
      </c>
      <c r="C1372" s="15" t="s">
        <v>111</v>
      </c>
      <c r="D1372" s="16" t="s">
        <v>1814</v>
      </c>
      <c r="E1372" s="17">
        <v>50</v>
      </c>
      <c r="F1372" s="61">
        <v>312.93</v>
      </c>
      <c r="G1372" s="18">
        <f>ROUND(E1372*F1372,2)</f>
        <v>15646.5</v>
      </c>
    </row>
    <row r="1373" spans="1:7" ht="22.5" x14ac:dyDescent="0.25">
      <c r="A1373" s="21"/>
      <c r="B1373" s="21"/>
      <c r="C1373" s="21"/>
      <c r="D1373" s="19" t="s">
        <v>1815</v>
      </c>
      <c r="E1373" s="21"/>
      <c r="F1373" s="76"/>
      <c r="G1373" s="21"/>
    </row>
    <row r="1374" spans="1:7" x14ac:dyDescent="0.25">
      <c r="A1374" s="21"/>
      <c r="B1374" s="21"/>
      <c r="C1374" s="21"/>
      <c r="D1374" s="22" t="s">
        <v>1840</v>
      </c>
      <c r="E1374" s="17">
        <v>1</v>
      </c>
      <c r="F1374" s="72">
        <f>G1354+G1356+G1358+G1360+G1362+G1364+G1366+G1368+G1370+G1372</f>
        <v>1931358.1500000001</v>
      </c>
      <c r="G1374" s="12">
        <f>ROUND(F1374*E1374,2)</f>
        <v>1931358.15</v>
      </c>
    </row>
    <row r="1375" spans="1:7" ht="0.95" customHeight="1" x14ac:dyDescent="0.25">
      <c r="A1375" s="23"/>
      <c r="B1375" s="23"/>
      <c r="C1375" s="23"/>
      <c r="D1375" s="24"/>
      <c r="E1375" s="23"/>
      <c r="F1375" s="75"/>
      <c r="G1375" s="23"/>
    </row>
    <row r="1376" spans="1:7" x14ac:dyDescent="0.25">
      <c r="A1376" s="21"/>
      <c r="B1376" s="21"/>
      <c r="C1376" s="21"/>
      <c r="D1376" s="22" t="s">
        <v>1841</v>
      </c>
      <c r="E1376" s="17">
        <v>1</v>
      </c>
      <c r="F1376" s="72">
        <f>G1351+G1374</f>
        <v>2535268.9</v>
      </c>
      <c r="G1376" s="12">
        <f>ROUND(F1376*E1376,2)</f>
        <v>2535268.9</v>
      </c>
    </row>
    <row r="1377" spans="1:7" ht="0.95" customHeight="1" x14ac:dyDescent="0.25">
      <c r="A1377" s="23"/>
      <c r="B1377" s="23"/>
      <c r="C1377" s="23"/>
      <c r="D1377" s="24"/>
      <c r="E1377" s="23"/>
      <c r="F1377" s="75"/>
      <c r="G1377" s="23"/>
    </row>
    <row r="1378" spans="1:7" x14ac:dyDescent="0.25">
      <c r="A1378" s="13" t="s">
        <v>1842</v>
      </c>
      <c r="B1378" s="13" t="s">
        <v>96</v>
      </c>
      <c r="C1378" s="13" t="s">
        <v>97</v>
      </c>
      <c r="D1378" s="14" t="s">
        <v>1843</v>
      </c>
      <c r="E1378" s="12">
        <f>E1391</f>
        <v>1</v>
      </c>
      <c r="F1378" s="72">
        <f>F1391</f>
        <v>34527.660000000003</v>
      </c>
      <c r="G1378" s="12">
        <f>G1391</f>
        <v>34527.660000000003</v>
      </c>
    </row>
    <row r="1379" spans="1:7" x14ac:dyDescent="0.25">
      <c r="A1379" s="15" t="s">
        <v>1844</v>
      </c>
      <c r="B1379" s="15" t="s">
        <v>102</v>
      </c>
      <c r="C1379" s="15" t="s">
        <v>111</v>
      </c>
      <c r="D1379" s="16" t="s">
        <v>1845</v>
      </c>
      <c r="E1379" s="17">
        <v>20</v>
      </c>
      <c r="F1379" s="61">
        <v>46.69</v>
      </c>
      <c r="G1379" s="18">
        <f>ROUND(E1379*F1379,2)</f>
        <v>933.8</v>
      </c>
    </row>
    <row r="1380" spans="1:7" ht="22.5" x14ac:dyDescent="0.25">
      <c r="A1380" s="21"/>
      <c r="B1380" s="21"/>
      <c r="C1380" s="21"/>
      <c r="D1380" s="19" t="s">
        <v>1846</v>
      </c>
      <c r="E1380" s="21"/>
      <c r="F1380" s="76"/>
      <c r="G1380" s="21"/>
    </row>
    <row r="1381" spans="1:7" x14ac:dyDescent="0.25">
      <c r="A1381" s="15" t="s">
        <v>1847</v>
      </c>
      <c r="B1381" s="15" t="s">
        <v>102</v>
      </c>
      <c r="C1381" s="15" t="s">
        <v>1848</v>
      </c>
      <c r="D1381" s="16" t="s">
        <v>1849</v>
      </c>
      <c r="E1381" s="17">
        <v>315</v>
      </c>
      <c r="F1381" s="61">
        <v>39.19</v>
      </c>
      <c r="G1381" s="18">
        <f>ROUND(E1381*F1381,2)</f>
        <v>12344.85</v>
      </c>
    </row>
    <row r="1382" spans="1:7" ht="33.75" x14ac:dyDescent="0.25">
      <c r="A1382" s="21"/>
      <c r="B1382" s="21"/>
      <c r="C1382" s="21"/>
      <c r="D1382" s="19" t="s">
        <v>1850</v>
      </c>
      <c r="E1382" s="21"/>
      <c r="F1382" s="76"/>
      <c r="G1382" s="21"/>
    </row>
    <row r="1383" spans="1:7" x14ac:dyDescent="0.25">
      <c r="A1383" s="15" t="s">
        <v>1851</v>
      </c>
      <c r="B1383" s="15" t="s">
        <v>102</v>
      </c>
      <c r="C1383" s="15" t="s">
        <v>111</v>
      </c>
      <c r="D1383" s="16" t="s">
        <v>1852</v>
      </c>
      <c r="E1383" s="17">
        <v>35</v>
      </c>
      <c r="F1383" s="61">
        <v>289.79000000000002</v>
      </c>
      <c r="G1383" s="18">
        <f>ROUND(E1383*F1383,2)</f>
        <v>10142.65</v>
      </c>
    </row>
    <row r="1384" spans="1:7" ht="45" x14ac:dyDescent="0.25">
      <c r="A1384" s="21"/>
      <c r="B1384" s="21"/>
      <c r="C1384" s="21"/>
      <c r="D1384" s="19" t="s">
        <v>1853</v>
      </c>
      <c r="E1384" s="21"/>
      <c r="F1384" s="76"/>
      <c r="G1384" s="21"/>
    </row>
    <row r="1385" spans="1:7" x14ac:dyDescent="0.25">
      <c r="A1385" s="15" t="s">
        <v>1854</v>
      </c>
      <c r="B1385" s="15" t="s">
        <v>102</v>
      </c>
      <c r="C1385" s="15" t="s">
        <v>111</v>
      </c>
      <c r="D1385" s="16" t="s">
        <v>1855</v>
      </c>
      <c r="E1385" s="17">
        <v>30</v>
      </c>
      <c r="F1385" s="61">
        <v>230.44</v>
      </c>
      <c r="G1385" s="18">
        <f>ROUND(E1385*F1385,2)</f>
        <v>6913.2</v>
      </c>
    </row>
    <row r="1386" spans="1:7" ht="33.75" x14ac:dyDescent="0.25">
      <c r="A1386" s="21"/>
      <c r="B1386" s="21"/>
      <c r="C1386" s="21"/>
      <c r="D1386" s="19" t="s">
        <v>1856</v>
      </c>
      <c r="E1386" s="21"/>
      <c r="F1386" s="76"/>
      <c r="G1386" s="21"/>
    </row>
    <row r="1387" spans="1:7" x14ac:dyDescent="0.25">
      <c r="A1387" s="15" t="s">
        <v>1813</v>
      </c>
      <c r="B1387" s="15" t="s">
        <v>102</v>
      </c>
      <c r="C1387" s="15" t="s">
        <v>111</v>
      </c>
      <c r="D1387" s="16" t="s">
        <v>1814</v>
      </c>
      <c r="E1387" s="17">
        <v>10</v>
      </c>
      <c r="F1387" s="61">
        <v>312.93</v>
      </c>
      <c r="G1387" s="18">
        <f>ROUND(E1387*F1387,2)</f>
        <v>3129.3</v>
      </c>
    </row>
    <row r="1388" spans="1:7" ht="22.5" x14ac:dyDescent="0.25">
      <c r="A1388" s="21"/>
      <c r="B1388" s="21"/>
      <c r="C1388" s="21"/>
      <c r="D1388" s="19" t="s">
        <v>1815</v>
      </c>
      <c r="E1388" s="21"/>
      <c r="F1388" s="76"/>
      <c r="G1388" s="21"/>
    </row>
    <row r="1389" spans="1:7" x14ac:dyDescent="0.25">
      <c r="A1389" s="15" t="s">
        <v>1857</v>
      </c>
      <c r="B1389" s="15" t="s">
        <v>102</v>
      </c>
      <c r="C1389" s="15" t="s">
        <v>111</v>
      </c>
      <c r="D1389" s="16" t="s">
        <v>1858</v>
      </c>
      <c r="E1389" s="17">
        <v>3</v>
      </c>
      <c r="F1389" s="61">
        <v>354.62</v>
      </c>
      <c r="G1389" s="18">
        <f>ROUND(E1389*F1389,2)</f>
        <v>1063.8599999999999</v>
      </c>
    </row>
    <row r="1390" spans="1:7" x14ac:dyDescent="0.25">
      <c r="A1390" s="21"/>
      <c r="B1390" s="21"/>
      <c r="C1390" s="21"/>
      <c r="D1390" s="19" t="s">
        <v>1859</v>
      </c>
      <c r="E1390" s="21"/>
      <c r="F1390" s="76"/>
      <c r="G1390" s="21"/>
    </row>
    <row r="1391" spans="1:7" x14ac:dyDescent="0.25">
      <c r="A1391" s="21"/>
      <c r="B1391" s="21"/>
      <c r="C1391" s="21"/>
      <c r="D1391" s="22" t="s">
        <v>1860</v>
      </c>
      <c r="E1391" s="17">
        <v>1</v>
      </c>
      <c r="F1391" s="72">
        <f>G1379+G1381+G1383+G1385+G1387+G1389</f>
        <v>34527.660000000003</v>
      </c>
      <c r="G1391" s="12">
        <f>ROUND(F1391*E1391,2)</f>
        <v>34527.660000000003</v>
      </c>
    </row>
    <row r="1392" spans="1:7" ht="0.95" customHeight="1" x14ac:dyDescent="0.25">
      <c r="A1392" s="23"/>
      <c r="B1392" s="23"/>
      <c r="C1392" s="23"/>
      <c r="D1392" s="24"/>
      <c r="E1392" s="23"/>
      <c r="F1392" s="75"/>
      <c r="G1392" s="23"/>
    </row>
    <row r="1393" spans="1:7" x14ac:dyDescent="0.25">
      <c r="A1393" s="21"/>
      <c r="B1393" s="21"/>
      <c r="C1393" s="21"/>
      <c r="D1393" s="22" t="s">
        <v>1861</v>
      </c>
      <c r="E1393" s="25">
        <v>1</v>
      </c>
      <c r="F1393" s="72">
        <f>G1317+G1322+G1329+G1376+G1391</f>
        <v>3468690.23</v>
      </c>
      <c r="G1393" s="12">
        <f>ROUND(F1393*E1393,2)</f>
        <v>3468690.23</v>
      </c>
    </row>
    <row r="1394" spans="1:7" ht="0.95" customHeight="1" x14ac:dyDescent="0.25">
      <c r="A1394" s="23"/>
      <c r="B1394" s="23"/>
      <c r="C1394" s="23"/>
      <c r="D1394" s="24"/>
      <c r="E1394" s="23"/>
      <c r="F1394" s="75"/>
      <c r="G1394" s="23"/>
    </row>
    <row r="1395" spans="1:7" x14ac:dyDescent="0.25">
      <c r="A1395" s="9" t="s">
        <v>1862</v>
      </c>
      <c r="B1395" s="9" t="s">
        <v>96</v>
      </c>
      <c r="C1395" s="9" t="s">
        <v>97</v>
      </c>
      <c r="D1395" s="10" t="s">
        <v>1863</v>
      </c>
      <c r="E1395" s="11">
        <f>E1404</f>
        <v>1</v>
      </c>
      <c r="F1395" s="72">
        <f>F1404</f>
        <v>199044.09</v>
      </c>
      <c r="G1395" s="12">
        <f>G1404</f>
        <v>199044.09</v>
      </c>
    </row>
    <row r="1396" spans="1:7" x14ac:dyDescent="0.25">
      <c r="A1396" s="15" t="s">
        <v>1864</v>
      </c>
      <c r="B1396" s="15" t="s">
        <v>102</v>
      </c>
      <c r="C1396" s="15" t="s">
        <v>111</v>
      </c>
      <c r="D1396" s="16" t="s">
        <v>1865</v>
      </c>
      <c r="E1396" s="17">
        <v>1</v>
      </c>
      <c r="F1396" s="61">
        <v>174421.01</v>
      </c>
      <c r="G1396" s="18">
        <f>ROUND(E1396*F1396,2)</f>
        <v>174421.01</v>
      </c>
    </row>
    <row r="1397" spans="1:7" ht="112.5" x14ac:dyDescent="0.25">
      <c r="A1397" s="21"/>
      <c r="B1397" s="21"/>
      <c r="C1397" s="21"/>
      <c r="D1397" s="19" t="s">
        <v>1866</v>
      </c>
      <c r="E1397" s="21"/>
      <c r="F1397" s="76"/>
      <c r="G1397" s="21"/>
    </row>
    <row r="1398" spans="1:7" x14ac:dyDescent="0.25">
      <c r="A1398" s="15" t="s">
        <v>1867</v>
      </c>
      <c r="B1398" s="15" t="s">
        <v>102</v>
      </c>
      <c r="C1398" s="15" t="s">
        <v>111</v>
      </c>
      <c r="D1398" s="16" t="s">
        <v>1868</v>
      </c>
      <c r="E1398" s="17">
        <v>1</v>
      </c>
      <c r="F1398" s="61">
        <v>15872.12</v>
      </c>
      <c r="G1398" s="18">
        <f>ROUND(E1398*F1398,2)</f>
        <v>15872.12</v>
      </c>
    </row>
    <row r="1399" spans="1:7" ht="22.5" x14ac:dyDescent="0.25">
      <c r="A1399" s="21"/>
      <c r="B1399" s="21"/>
      <c r="C1399" s="21"/>
      <c r="D1399" s="19" t="s">
        <v>1869</v>
      </c>
      <c r="E1399" s="21"/>
      <c r="F1399" s="76"/>
      <c r="G1399" s="21"/>
    </row>
    <row r="1400" spans="1:7" x14ac:dyDescent="0.25">
      <c r="A1400" s="15" t="s">
        <v>1277</v>
      </c>
      <c r="B1400" s="15" t="s">
        <v>102</v>
      </c>
      <c r="C1400" s="15" t="s">
        <v>111</v>
      </c>
      <c r="D1400" s="16" t="s">
        <v>1278</v>
      </c>
      <c r="E1400" s="17">
        <v>4</v>
      </c>
      <c r="F1400" s="61">
        <v>82.49</v>
      </c>
      <c r="G1400" s="18">
        <f>ROUND(E1400*F1400,2)</f>
        <v>329.96</v>
      </c>
    </row>
    <row r="1401" spans="1:7" x14ac:dyDescent="0.25">
      <c r="A1401" s="21"/>
      <c r="B1401" s="21"/>
      <c r="C1401" s="21"/>
      <c r="D1401" s="19" t="s">
        <v>1279</v>
      </c>
      <c r="E1401" s="21"/>
      <c r="F1401" s="76"/>
      <c r="G1401" s="21"/>
    </row>
    <row r="1402" spans="1:7" x14ac:dyDescent="0.25">
      <c r="A1402" s="15" t="s">
        <v>1870</v>
      </c>
      <c r="B1402" s="15" t="s">
        <v>102</v>
      </c>
      <c r="C1402" s="15" t="s">
        <v>10</v>
      </c>
      <c r="D1402" s="16" t="s">
        <v>1871</v>
      </c>
      <c r="E1402" s="17">
        <v>70</v>
      </c>
      <c r="F1402" s="61">
        <v>120.3</v>
      </c>
      <c r="G1402" s="18">
        <f>ROUND(E1402*F1402,2)</f>
        <v>8421</v>
      </c>
    </row>
    <row r="1403" spans="1:7" ht="45" x14ac:dyDescent="0.25">
      <c r="A1403" s="21"/>
      <c r="B1403" s="21"/>
      <c r="C1403" s="21"/>
      <c r="D1403" s="19" t="s">
        <v>1872</v>
      </c>
      <c r="E1403" s="21"/>
      <c r="F1403" s="76"/>
      <c r="G1403" s="21"/>
    </row>
    <row r="1404" spans="1:7" x14ac:dyDescent="0.25">
      <c r="A1404" s="21"/>
      <c r="B1404" s="21"/>
      <c r="C1404" s="21"/>
      <c r="D1404" s="22" t="s">
        <v>1873</v>
      </c>
      <c r="E1404" s="25">
        <v>1</v>
      </c>
      <c r="F1404" s="72">
        <f>G1396+G1398+G1400+G1402</f>
        <v>199044.09</v>
      </c>
      <c r="G1404" s="12">
        <f>ROUND(F1404*E1404,2)</f>
        <v>199044.09</v>
      </c>
    </row>
    <row r="1405" spans="1:7" ht="0.95" customHeight="1" x14ac:dyDescent="0.25">
      <c r="A1405" s="23"/>
      <c r="B1405" s="23"/>
      <c r="C1405" s="23"/>
      <c r="D1405" s="24"/>
      <c r="E1405" s="23"/>
      <c r="F1405" s="75"/>
      <c r="G1405" s="23"/>
    </row>
    <row r="1406" spans="1:7" x14ac:dyDescent="0.25">
      <c r="A1406" s="9" t="s">
        <v>1874</v>
      </c>
      <c r="B1406" s="9" t="s">
        <v>96</v>
      </c>
      <c r="C1406" s="9" t="s">
        <v>97</v>
      </c>
      <c r="D1406" s="10" t="s">
        <v>1875</v>
      </c>
      <c r="E1406" s="11">
        <f>E1409</f>
        <v>1</v>
      </c>
      <c r="F1406" s="72">
        <f>F1409</f>
        <v>173340.91</v>
      </c>
      <c r="G1406" s="12">
        <f>G1409</f>
        <v>173340.91</v>
      </c>
    </row>
    <row r="1407" spans="1:7" x14ac:dyDescent="0.25">
      <c r="A1407" s="15" t="s">
        <v>1876</v>
      </c>
      <c r="B1407" s="15" t="s">
        <v>102</v>
      </c>
      <c r="C1407" s="15" t="s">
        <v>111</v>
      </c>
      <c r="D1407" s="16" t="s">
        <v>1877</v>
      </c>
      <c r="E1407" s="17">
        <v>1</v>
      </c>
      <c r="F1407" s="61">
        <v>173340.91</v>
      </c>
      <c r="G1407" s="18">
        <f>ROUND(E1407*F1407,2)</f>
        <v>173340.91</v>
      </c>
    </row>
    <row r="1408" spans="1:7" ht="67.5" x14ac:dyDescent="0.25">
      <c r="A1408" s="21"/>
      <c r="B1408" s="21"/>
      <c r="C1408" s="21"/>
      <c r="D1408" s="19" t="s">
        <v>1878</v>
      </c>
      <c r="E1408" s="21"/>
      <c r="F1408" s="76"/>
      <c r="G1408" s="21"/>
    </row>
    <row r="1409" spans="1:7" x14ac:dyDescent="0.25">
      <c r="A1409" s="21"/>
      <c r="B1409" s="21"/>
      <c r="C1409" s="21"/>
      <c r="D1409" s="22" t="s">
        <v>1879</v>
      </c>
      <c r="E1409" s="25">
        <v>1</v>
      </c>
      <c r="F1409" s="72">
        <f>G1407</f>
        <v>173340.91</v>
      </c>
      <c r="G1409" s="12">
        <f>ROUND(F1409*E1409,2)</f>
        <v>173340.91</v>
      </c>
    </row>
    <row r="1410" spans="1:7" ht="0.95" customHeight="1" x14ac:dyDescent="0.25">
      <c r="A1410" s="23"/>
      <c r="B1410" s="23"/>
      <c r="C1410" s="23"/>
      <c r="D1410" s="24"/>
      <c r="E1410" s="23"/>
      <c r="F1410" s="75"/>
      <c r="G1410" s="23"/>
    </row>
    <row r="1411" spans="1:7" x14ac:dyDescent="0.25">
      <c r="A1411" s="9" t="s">
        <v>1880</v>
      </c>
      <c r="B1411" s="9" t="s">
        <v>96</v>
      </c>
      <c r="C1411" s="9" t="s">
        <v>97</v>
      </c>
      <c r="D1411" s="10" t="s">
        <v>661</v>
      </c>
      <c r="E1411" s="11">
        <f>E1432</f>
        <v>1</v>
      </c>
      <c r="F1411" s="72">
        <f>F1432</f>
        <v>1688749.08</v>
      </c>
      <c r="G1411" s="12">
        <f>G1432</f>
        <v>1688749.08</v>
      </c>
    </row>
    <row r="1412" spans="1:7" x14ac:dyDescent="0.25">
      <c r="A1412" s="15" t="s">
        <v>1881</v>
      </c>
      <c r="B1412" s="15" t="s">
        <v>102</v>
      </c>
      <c r="C1412" s="15" t="s">
        <v>662</v>
      </c>
      <c r="D1412" s="16" t="s">
        <v>1882</v>
      </c>
      <c r="E1412" s="17">
        <v>1</v>
      </c>
      <c r="F1412" s="61">
        <v>102900</v>
      </c>
      <c r="G1412" s="18">
        <f>ROUND(E1412*F1412,2)</f>
        <v>102900</v>
      </c>
    </row>
    <row r="1413" spans="1:7" ht="45" x14ac:dyDescent="0.25">
      <c r="A1413" s="21"/>
      <c r="B1413" s="21"/>
      <c r="C1413" s="21"/>
      <c r="D1413" s="19" t="s">
        <v>1883</v>
      </c>
      <c r="E1413" s="21"/>
      <c r="F1413" s="76"/>
      <c r="G1413" s="21"/>
    </row>
    <row r="1414" spans="1:7" x14ac:dyDescent="0.25">
      <c r="A1414" s="15" t="s">
        <v>1884</v>
      </c>
      <c r="B1414" s="15" t="s">
        <v>102</v>
      </c>
      <c r="C1414" s="15" t="s">
        <v>662</v>
      </c>
      <c r="D1414" s="16" t="s">
        <v>1885</v>
      </c>
      <c r="E1414" s="17">
        <v>1</v>
      </c>
      <c r="F1414" s="61">
        <v>51161.88</v>
      </c>
      <c r="G1414" s="18">
        <f>ROUND(E1414*F1414,2)</f>
        <v>51161.88</v>
      </c>
    </row>
    <row r="1415" spans="1:7" ht="33.75" x14ac:dyDescent="0.25">
      <c r="A1415" s="21"/>
      <c r="B1415" s="21"/>
      <c r="C1415" s="21"/>
      <c r="D1415" s="19" t="s">
        <v>1886</v>
      </c>
      <c r="E1415" s="21"/>
      <c r="F1415" s="76"/>
      <c r="G1415" s="21"/>
    </row>
    <row r="1416" spans="1:7" x14ac:dyDescent="0.25">
      <c r="A1416" s="15" t="s">
        <v>1887</v>
      </c>
      <c r="B1416" s="15" t="s">
        <v>102</v>
      </c>
      <c r="C1416" s="15" t="s">
        <v>103</v>
      </c>
      <c r="D1416" s="16" t="s">
        <v>1888</v>
      </c>
      <c r="E1416" s="17">
        <v>1</v>
      </c>
      <c r="F1416" s="61">
        <v>1188799.6499999999</v>
      </c>
      <c r="G1416" s="18">
        <f>ROUND(E1416*F1416,2)</f>
        <v>1188799.6499999999</v>
      </c>
    </row>
    <row r="1417" spans="1:7" ht="135" x14ac:dyDescent="0.25">
      <c r="A1417" s="21"/>
      <c r="B1417" s="21"/>
      <c r="C1417" s="21"/>
      <c r="D1417" s="19" t="s">
        <v>1889</v>
      </c>
      <c r="E1417" s="21"/>
      <c r="F1417" s="76"/>
      <c r="G1417" s="21"/>
    </row>
    <row r="1418" spans="1:7" x14ac:dyDescent="0.25">
      <c r="A1418" s="15" t="s">
        <v>1890</v>
      </c>
      <c r="B1418" s="15" t="s">
        <v>102</v>
      </c>
      <c r="C1418" s="15" t="s">
        <v>103</v>
      </c>
      <c r="D1418" s="16" t="s">
        <v>1891</v>
      </c>
      <c r="E1418" s="17">
        <v>1</v>
      </c>
      <c r="F1418" s="61">
        <v>188851.89</v>
      </c>
      <c r="G1418" s="18">
        <f>ROUND(E1418*F1418,2)</f>
        <v>188851.89</v>
      </c>
    </row>
    <row r="1419" spans="1:7" ht="56.25" x14ac:dyDescent="0.25">
      <c r="A1419" s="21"/>
      <c r="B1419" s="21"/>
      <c r="C1419" s="21"/>
      <c r="D1419" s="19" t="s">
        <v>1892</v>
      </c>
      <c r="E1419" s="21"/>
      <c r="F1419" s="76"/>
      <c r="G1419" s="21"/>
    </row>
    <row r="1420" spans="1:7" x14ac:dyDescent="0.25">
      <c r="A1420" s="15" t="s">
        <v>1893</v>
      </c>
      <c r="B1420" s="15" t="s">
        <v>102</v>
      </c>
      <c r="C1420" s="15" t="s">
        <v>111</v>
      </c>
      <c r="D1420" s="16" t="s">
        <v>1894</v>
      </c>
      <c r="E1420" s="17">
        <v>1</v>
      </c>
      <c r="F1420" s="61">
        <v>12628.23</v>
      </c>
      <c r="G1420" s="18">
        <f>ROUND(E1420*F1420,2)</f>
        <v>12628.23</v>
      </c>
    </row>
    <row r="1421" spans="1:7" ht="45" x14ac:dyDescent="0.25">
      <c r="A1421" s="21"/>
      <c r="B1421" s="21"/>
      <c r="C1421" s="21"/>
      <c r="D1421" s="19" t="s">
        <v>1895</v>
      </c>
      <c r="E1421" s="21"/>
      <c r="F1421" s="76"/>
      <c r="G1421" s="21"/>
    </row>
    <row r="1422" spans="1:7" x14ac:dyDescent="0.25">
      <c r="A1422" s="15" t="s">
        <v>1896</v>
      </c>
      <c r="B1422" s="15" t="s">
        <v>102</v>
      </c>
      <c r="C1422" s="15" t="s">
        <v>111</v>
      </c>
      <c r="D1422" s="16" t="s">
        <v>1897</v>
      </c>
      <c r="E1422" s="17">
        <v>1</v>
      </c>
      <c r="F1422" s="61">
        <v>6275.19</v>
      </c>
      <c r="G1422" s="18">
        <f>ROUND(E1422*F1422,2)</f>
        <v>6275.19</v>
      </c>
    </row>
    <row r="1423" spans="1:7" ht="33.75" x14ac:dyDescent="0.25">
      <c r="A1423" s="21"/>
      <c r="B1423" s="21"/>
      <c r="C1423" s="21"/>
      <c r="D1423" s="19" t="s">
        <v>1898</v>
      </c>
      <c r="E1423" s="21"/>
      <c r="F1423" s="76"/>
      <c r="G1423" s="21"/>
    </row>
    <row r="1424" spans="1:7" x14ac:dyDescent="0.25">
      <c r="A1424" s="15" t="s">
        <v>1899</v>
      </c>
      <c r="B1424" s="15" t="s">
        <v>102</v>
      </c>
      <c r="C1424" s="15" t="s">
        <v>111</v>
      </c>
      <c r="D1424" s="16" t="s">
        <v>1900</v>
      </c>
      <c r="E1424" s="17">
        <v>1</v>
      </c>
      <c r="F1424" s="61">
        <v>19035.330000000002</v>
      </c>
      <c r="G1424" s="18">
        <f>ROUND(E1424*F1424,2)</f>
        <v>19035.330000000002</v>
      </c>
    </row>
    <row r="1425" spans="1:7" ht="45" x14ac:dyDescent="0.25">
      <c r="A1425" s="21"/>
      <c r="B1425" s="21"/>
      <c r="C1425" s="21"/>
      <c r="D1425" s="19" t="s">
        <v>1901</v>
      </c>
      <c r="E1425" s="21"/>
      <c r="F1425" s="76"/>
      <c r="G1425" s="21"/>
    </row>
    <row r="1426" spans="1:7" x14ac:dyDescent="0.25">
      <c r="A1426" s="15" t="s">
        <v>1902</v>
      </c>
      <c r="B1426" s="15" t="s">
        <v>102</v>
      </c>
      <c r="C1426" s="15" t="s">
        <v>111</v>
      </c>
      <c r="D1426" s="16" t="s">
        <v>1903</v>
      </c>
      <c r="E1426" s="17">
        <v>1</v>
      </c>
      <c r="F1426" s="61">
        <v>6524.34</v>
      </c>
      <c r="G1426" s="18">
        <f>ROUND(E1426*F1426,2)</f>
        <v>6524.34</v>
      </c>
    </row>
    <row r="1427" spans="1:7" ht="33.75" x14ac:dyDescent="0.25">
      <c r="A1427" s="21"/>
      <c r="B1427" s="21"/>
      <c r="C1427" s="21"/>
      <c r="D1427" s="19" t="s">
        <v>1904</v>
      </c>
      <c r="E1427" s="21"/>
      <c r="F1427" s="76"/>
      <c r="G1427" s="21"/>
    </row>
    <row r="1428" spans="1:7" x14ac:dyDescent="0.25">
      <c r="A1428" s="15" t="s">
        <v>1905</v>
      </c>
      <c r="B1428" s="15" t="s">
        <v>102</v>
      </c>
      <c r="C1428" s="15" t="s">
        <v>662</v>
      </c>
      <c r="D1428" s="16" t="s">
        <v>1906</v>
      </c>
      <c r="E1428" s="17">
        <v>1</v>
      </c>
      <c r="F1428" s="61">
        <v>112572.57</v>
      </c>
      <c r="G1428" s="18">
        <f>ROUND(E1428*F1428,2)</f>
        <v>112572.57</v>
      </c>
    </row>
    <row r="1429" spans="1:7" ht="45" x14ac:dyDescent="0.25">
      <c r="A1429" s="21"/>
      <c r="B1429" s="21"/>
      <c r="C1429" s="21"/>
      <c r="D1429" s="19" t="s">
        <v>1907</v>
      </c>
      <c r="E1429" s="21"/>
      <c r="F1429" s="76"/>
      <c r="G1429" s="21"/>
    </row>
    <row r="1430" spans="1:7" x14ac:dyDescent="0.25">
      <c r="A1430" s="15" t="s">
        <v>1908</v>
      </c>
      <c r="B1430" s="15" t="s">
        <v>102</v>
      </c>
      <c r="C1430" s="15" t="s">
        <v>97</v>
      </c>
      <c r="D1430" s="16" t="s">
        <v>1909</v>
      </c>
      <c r="E1430" s="17">
        <v>1</v>
      </c>
      <c r="F1430" s="61">
        <v>0</v>
      </c>
      <c r="G1430" s="18">
        <f>ROUND(E1430*F1430,2)</f>
        <v>0</v>
      </c>
    </row>
    <row r="1431" spans="1:7" ht="180" x14ac:dyDescent="0.25">
      <c r="A1431" s="21"/>
      <c r="B1431" s="21"/>
      <c r="C1431" s="21"/>
      <c r="D1431" s="19" t="s">
        <v>1910</v>
      </c>
      <c r="E1431" s="21"/>
      <c r="F1431" s="76"/>
      <c r="G1431" s="21"/>
    </row>
    <row r="1432" spans="1:7" x14ac:dyDescent="0.25">
      <c r="A1432" s="21"/>
      <c r="B1432" s="21"/>
      <c r="C1432" s="21"/>
      <c r="D1432" s="22" t="s">
        <v>1911</v>
      </c>
      <c r="E1432" s="25">
        <v>1</v>
      </c>
      <c r="F1432" s="72">
        <f>G1412+G1414+G1416+G1418+G1420+G1422+G1424+G1426+G1428+G1430</f>
        <v>1688749.08</v>
      </c>
      <c r="G1432" s="12">
        <f>ROUND(F1432*E1432,2)</f>
        <v>1688749.08</v>
      </c>
    </row>
    <row r="1433" spans="1:7" ht="0.95" customHeight="1" x14ac:dyDescent="0.25">
      <c r="A1433" s="23"/>
      <c r="B1433" s="23"/>
      <c r="C1433" s="23"/>
      <c r="D1433" s="24"/>
      <c r="E1433" s="23"/>
      <c r="F1433" s="75"/>
      <c r="G1433" s="23"/>
    </row>
    <row r="1434" spans="1:7" x14ac:dyDescent="0.25">
      <c r="A1434" s="21"/>
      <c r="B1434" s="21"/>
      <c r="C1434" s="21"/>
      <c r="D1434" s="22" t="s">
        <v>1912</v>
      </c>
      <c r="E1434" s="25">
        <v>1</v>
      </c>
      <c r="F1434" s="72">
        <f>G63+G401+G458+G731+G750+G780+G807+G1180+G1195+G1252+G1311+G1393+G1404+G1409+G1432</f>
        <v>93647242.110000029</v>
      </c>
      <c r="G1434" s="12">
        <f>ROUND(F1434*E1434,2)</f>
        <v>93647242.109999999</v>
      </c>
    </row>
    <row r="1435" spans="1:7" x14ac:dyDescent="0.25">
      <c r="A1435" s="21"/>
      <c r="B1435" s="21"/>
      <c r="C1435" s="21"/>
      <c r="D1435" s="19"/>
      <c r="E1435" s="21"/>
      <c r="F1435" s="76"/>
      <c r="G1435" s="21"/>
    </row>
  </sheetData>
  <dataValidations disablePrompts="1" count="1">
    <dataValidation type="list" allowBlank="1" showInputMessage="1" showErrorMessage="1" sqref="B7:B1435">
      <formula1>"Capítulo,Partida,Mano de obra,Maquinaria,Material,Otros,"</formula1>
    </dataValidation>
  </dataValidations>
  <pageMargins left="0.7" right="0.7" top="0.75" bottom="0.75" header="0.3" footer="0.3"/>
  <pageSetup paperSize="9" scale="44" orientation="portrait" r:id="rId1"/>
  <rowBreaks count="35" manualBreakCount="35">
    <brk id="64" max="16383" man="1"/>
    <brk id="98" max="16383" man="1"/>
    <brk id="112" max="16383" man="1"/>
    <brk id="132" max="16383" man="1"/>
    <brk id="152" max="16383" man="1"/>
    <brk id="172" max="16383" man="1"/>
    <brk id="192" max="16383" man="1"/>
    <brk id="212" max="16383" man="1"/>
    <brk id="232" max="16383" man="1"/>
    <brk id="252" max="16383" man="1"/>
    <brk id="272" max="16383" man="1"/>
    <brk id="321" max="16383" man="1"/>
    <brk id="376" max="16383" man="1"/>
    <brk id="424" max="16383" man="1"/>
    <brk id="489" max="16383" man="1"/>
    <brk id="558" max="16383" man="1"/>
    <brk id="622" max="16383" man="1"/>
    <brk id="692" max="16383" man="1"/>
    <brk id="755" max="6" man="1"/>
    <brk id="809" max="16383" man="1"/>
    <brk id="840" max="16383" man="1"/>
    <brk id="864" max="16383" man="1"/>
    <brk id="915" max="16383" man="1"/>
    <brk id="966" max="16383" man="1"/>
    <brk id="986" max="16383" man="1"/>
    <brk id="1006" max="16383" man="1"/>
    <brk id="1016" max="16383" man="1"/>
    <brk id="1026" max="16383" man="1"/>
    <brk id="1051" max="16383" man="1"/>
    <brk id="1150" max="16383" man="1"/>
    <brk id="1197" max="16383" man="1"/>
    <brk id="1241" max="16383" man="1"/>
    <brk id="1268" max="16383" man="1"/>
    <brk id="1314" max="16383" man="1"/>
    <brk id="138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Resumen</vt:lpstr>
      <vt:lpstr>Arquitectura</vt:lpstr>
      <vt:lpstr>Estructura</vt:lpstr>
      <vt:lpstr>Instalaciones</vt:lpstr>
      <vt:lpstr>Resumen!Área_de_impresión</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 Pasarin</dc:creator>
  <cp:lastModifiedBy>Luis Calle Blanco</cp:lastModifiedBy>
  <cp:lastPrinted>2017-10-04T21:52:59Z</cp:lastPrinted>
  <dcterms:created xsi:type="dcterms:W3CDTF">2016-08-05T14:49:34Z</dcterms:created>
  <dcterms:modified xsi:type="dcterms:W3CDTF">2017-10-05T20:27:19Z</dcterms:modified>
</cp:coreProperties>
</file>